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1430" tabRatio="920" activeTab="4"/>
  </bookViews>
  <sheets>
    <sheet name="прил. 14" sheetId="19" r:id="rId1"/>
    <sheet name="прил. 15" sheetId="20" r:id="rId2"/>
    <sheet name="прил. 16" sheetId="21" r:id="rId3"/>
    <sheet name="прил. 17" sheetId="22" r:id="rId4"/>
    <sheet name="оценка меропр" sheetId="24" r:id="rId5"/>
    <sheet name="оценка подпр" sheetId="23" r:id="rId6"/>
  </sheets>
  <definedNames>
    <definedName name="FIO">#REF!</definedName>
  </definedNames>
  <calcPr calcId="162913" fullPrecision="0"/>
</workbook>
</file>

<file path=xl/calcChain.xml><?xml version="1.0" encoding="utf-8"?>
<calcChain xmlns="http://schemas.openxmlformats.org/spreadsheetml/2006/main">
  <c r="F33" i="23" l="1"/>
  <c r="E31" i="23"/>
  <c r="F31" i="23" s="1"/>
  <c r="E32" i="23"/>
  <c r="E33" i="23"/>
  <c r="E34" i="23"/>
  <c r="F34" i="23" s="1"/>
  <c r="E35" i="23"/>
  <c r="F35" i="23" s="1"/>
  <c r="D31" i="23"/>
  <c r="D32" i="23"/>
  <c r="F32" i="23" s="1"/>
  <c r="D33" i="23"/>
  <c r="D34" i="23"/>
  <c r="D35" i="23"/>
  <c r="C31" i="23"/>
  <c r="C32" i="23"/>
  <c r="C33" i="23"/>
  <c r="C34" i="23"/>
  <c r="C35" i="23"/>
  <c r="C30" i="23"/>
  <c r="D30" i="23"/>
  <c r="E30" i="23"/>
  <c r="F30" i="23" s="1"/>
  <c r="B35" i="23"/>
  <c r="B31" i="23"/>
  <c r="B32" i="23"/>
  <c r="B33" i="23"/>
  <c r="B34" i="23"/>
  <c r="B30" i="23"/>
  <c r="E26" i="23"/>
  <c r="E27" i="23"/>
  <c r="F27" i="23" s="1"/>
  <c r="D26" i="23"/>
  <c r="D27" i="23"/>
  <c r="C26" i="23"/>
  <c r="C27" i="23"/>
  <c r="C25" i="23"/>
  <c r="D25" i="23"/>
  <c r="E25" i="23"/>
  <c r="F25" i="23" s="1"/>
  <c r="B26" i="23"/>
  <c r="B27" i="23"/>
  <c r="B25" i="23"/>
  <c r="E18" i="23"/>
  <c r="E19" i="23"/>
  <c r="E20" i="23"/>
  <c r="E21" i="23"/>
  <c r="E22" i="23"/>
  <c r="F22" i="23" s="1"/>
  <c r="D18" i="23"/>
  <c r="D19" i="23"/>
  <c r="D20" i="23"/>
  <c r="D21" i="23"/>
  <c r="D22" i="23"/>
  <c r="C18" i="23"/>
  <c r="C19" i="23"/>
  <c r="C20" i="23"/>
  <c r="C21" i="23"/>
  <c r="C22" i="23"/>
  <c r="C17" i="23"/>
  <c r="D17" i="23"/>
  <c r="E17" i="23"/>
  <c r="F17" i="23" s="1"/>
  <c r="B18" i="23"/>
  <c r="B19" i="23"/>
  <c r="B20" i="23"/>
  <c r="B21" i="23"/>
  <c r="B22" i="23"/>
  <c r="B17" i="23"/>
  <c r="E14" i="23"/>
  <c r="D14" i="23"/>
  <c r="C14" i="23"/>
  <c r="B14" i="23"/>
  <c r="E9" i="23"/>
  <c r="E10" i="23"/>
  <c r="E11" i="23"/>
  <c r="E12" i="23"/>
  <c r="E13" i="23"/>
  <c r="D9" i="23"/>
  <c r="D10" i="23"/>
  <c r="D11" i="23"/>
  <c r="D12" i="23"/>
  <c r="D13" i="23"/>
  <c r="C9" i="23"/>
  <c r="C10" i="23"/>
  <c r="C11" i="23"/>
  <c r="C12" i="23"/>
  <c r="C13" i="23"/>
  <c r="B9" i="23"/>
  <c r="B10" i="23"/>
  <c r="B11" i="23"/>
  <c r="B12" i="23"/>
  <c r="B13" i="23"/>
  <c r="C8" i="23"/>
  <c r="D8" i="23"/>
  <c r="E8" i="23"/>
  <c r="B8" i="23"/>
  <c r="F26" i="23" l="1"/>
  <c r="F21" i="23"/>
  <c r="F20" i="23"/>
  <c r="F19" i="23"/>
  <c r="F18" i="23"/>
  <c r="H95" i="24" l="1"/>
  <c r="I36" i="23" s="1"/>
  <c r="G95" i="24"/>
  <c r="I92" i="24"/>
  <c r="F92" i="24" s="1"/>
  <c r="J92" i="24" s="1"/>
  <c r="I90" i="24"/>
  <c r="F90" i="24" s="1"/>
  <c r="J90" i="24" s="1"/>
  <c r="I89" i="24"/>
  <c r="F89" i="24" s="1"/>
  <c r="J89" i="24" s="1"/>
  <c r="I88" i="24"/>
  <c r="F88" i="24" s="1"/>
  <c r="J88" i="24" s="1"/>
  <c r="I87" i="24"/>
  <c r="F87" i="24" s="1"/>
  <c r="J87" i="24" s="1"/>
  <c r="I85" i="24"/>
  <c r="F85" i="24" s="1"/>
  <c r="J85" i="24" s="1"/>
  <c r="I94" i="24" l="1"/>
  <c r="F94" i="24" s="1"/>
  <c r="J94" i="24" s="1"/>
  <c r="I86" i="24"/>
  <c r="F86" i="24" s="1"/>
  <c r="J86" i="24" s="1"/>
  <c r="I80" i="24"/>
  <c r="F80" i="24" s="1"/>
  <c r="J80" i="24" s="1"/>
  <c r="I79" i="24"/>
  <c r="F79" i="24" s="1"/>
  <c r="J79" i="24" s="1"/>
  <c r="I78" i="24"/>
  <c r="F78" i="24" s="1"/>
  <c r="J78" i="24" s="1"/>
  <c r="I70" i="24"/>
  <c r="F70" i="24" s="1"/>
  <c r="J70" i="24" s="1"/>
  <c r="I62" i="24"/>
  <c r="F62" i="24" s="1"/>
  <c r="J62" i="24" s="1"/>
  <c r="I63" i="24"/>
  <c r="F63" i="24" s="1"/>
  <c r="J63" i="24" s="1"/>
  <c r="I64" i="24"/>
  <c r="F64" i="24" s="1"/>
  <c r="J64" i="24" s="1"/>
  <c r="I65" i="24"/>
  <c r="F65" i="24" s="1"/>
  <c r="J65" i="24" s="1"/>
  <c r="I66" i="24"/>
  <c r="F66" i="24" s="1"/>
  <c r="J66" i="24" s="1"/>
  <c r="I67" i="24"/>
  <c r="F67" i="24" s="1"/>
  <c r="J67" i="24" s="1"/>
  <c r="I68" i="24"/>
  <c r="F68" i="24" s="1"/>
  <c r="J68" i="24" s="1"/>
  <c r="I69" i="24"/>
  <c r="F69" i="24" s="1"/>
  <c r="J69" i="24" s="1"/>
  <c r="H81" i="24" l="1"/>
  <c r="I28" i="23" s="1"/>
  <c r="G81" i="24"/>
  <c r="I57" i="24"/>
  <c r="F57" i="24" s="1"/>
  <c r="J57" i="24" s="1"/>
  <c r="I56" i="24"/>
  <c r="F56" i="24" s="1"/>
  <c r="J56" i="24" s="1"/>
  <c r="I52" i="24" l="1"/>
  <c r="I51" i="24"/>
  <c r="I47" i="24"/>
  <c r="F47" i="24" s="1"/>
  <c r="J47" i="24" s="1"/>
  <c r="F51" i="24" l="1"/>
  <c r="J51" i="24" s="1"/>
  <c r="F52" i="24"/>
  <c r="J52" i="24" s="1"/>
  <c r="I53" i="24"/>
  <c r="I46" i="24"/>
  <c r="F46" i="24" s="1"/>
  <c r="J46" i="24" s="1"/>
  <c r="F53" i="24" l="1"/>
  <c r="J53" i="24" s="1"/>
  <c r="G58" i="24"/>
  <c r="H58" i="24"/>
  <c r="I23" i="23" s="1"/>
  <c r="I22" i="24"/>
  <c r="F22" i="24" s="1"/>
  <c r="J22" i="24" s="1"/>
  <c r="I21" i="24"/>
  <c r="F21" i="24" s="1"/>
  <c r="J21" i="24" s="1"/>
  <c r="I18" i="24"/>
  <c r="F18" i="24" s="1"/>
  <c r="J18" i="24" s="1"/>
  <c r="I15" i="23" l="1"/>
  <c r="J28" i="23" s="1"/>
  <c r="J23" i="23" l="1"/>
  <c r="H14" i="23" l="1"/>
  <c r="H13" i="23"/>
  <c r="H12" i="23"/>
  <c r="H11" i="23"/>
  <c r="H10" i="23"/>
  <c r="H9" i="23"/>
  <c r="H8" i="23"/>
  <c r="C4" i="23"/>
  <c r="I20" i="24" l="1"/>
  <c r="F20" i="24" s="1"/>
  <c r="J20" i="24" s="1"/>
  <c r="F33" i="19" l="1"/>
  <c r="F29" i="19"/>
  <c r="F30" i="19"/>
  <c r="F31" i="19"/>
  <c r="F32" i="19"/>
  <c r="G25" i="19"/>
  <c r="F26" i="19"/>
  <c r="F24" i="19"/>
  <c r="G18" i="19"/>
  <c r="F19" i="19"/>
  <c r="G20" i="19"/>
  <c r="G21" i="19"/>
  <c r="G22" i="19"/>
  <c r="G17" i="19"/>
  <c r="G14" i="19"/>
  <c r="G15" i="19"/>
  <c r="G13" i="19"/>
  <c r="F12" i="19"/>
  <c r="G11" i="19"/>
  <c r="G10" i="19"/>
  <c r="G9" i="19"/>
  <c r="G29" i="19" l="1"/>
  <c r="G30" i="19"/>
  <c r="G31" i="19"/>
  <c r="G32" i="19"/>
  <c r="G33" i="19"/>
  <c r="G26" i="19"/>
  <c r="G24" i="19"/>
  <c r="G19" i="19"/>
  <c r="F25" i="19"/>
  <c r="F17" i="19"/>
  <c r="F21" i="19"/>
  <c r="F18" i="19"/>
  <c r="F20" i="19"/>
  <c r="F22" i="19"/>
  <c r="F10" i="19"/>
  <c r="G12" i="19"/>
  <c r="F15" i="19"/>
  <c r="F11" i="19"/>
  <c r="F14" i="19"/>
  <c r="F9" i="19"/>
  <c r="F13" i="19"/>
  <c r="I75" i="24"/>
  <c r="F75" i="24" s="1"/>
  <c r="J75" i="24" s="1"/>
  <c r="I76" i="24"/>
  <c r="F76" i="24" s="1"/>
  <c r="J76" i="24" s="1"/>
  <c r="I10" i="24"/>
  <c r="I23" i="24"/>
  <c r="F23" i="24" s="1"/>
  <c r="J23" i="24" s="1"/>
  <c r="I24" i="24"/>
  <c r="F24" i="24" s="1"/>
  <c r="J24" i="24" s="1"/>
  <c r="I25" i="24"/>
  <c r="F25" i="24" s="1"/>
  <c r="J25" i="24" s="1"/>
  <c r="I28" i="24"/>
  <c r="J28" i="24" s="1"/>
  <c r="I39" i="24"/>
  <c r="F39" i="24" s="1"/>
  <c r="J39" i="24" s="1"/>
  <c r="I40" i="24"/>
  <c r="F40" i="24" s="1"/>
  <c r="J40" i="24" s="1"/>
  <c r="I41" i="24"/>
  <c r="F41" i="24" s="1"/>
  <c r="J41" i="24" s="1"/>
  <c r="F10" i="24" l="1"/>
  <c r="J10" i="24" s="1"/>
  <c r="I45" i="24"/>
  <c r="F45" i="24" s="1"/>
  <c r="J45" i="24" s="1"/>
  <c r="I43" i="24"/>
  <c r="F43" i="24" s="1"/>
  <c r="J43" i="24" s="1"/>
  <c r="I50" i="24"/>
  <c r="I32" i="24"/>
  <c r="F32" i="24" s="1"/>
  <c r="J32" i="24" s="1"/>
  <c r="I13" i="24"/>
  <c r="F13" i="24" s="1"/>
  <c r="J13" i="24" s="1"/>
  <c r="I44" i="24"/>
  <c r="F44" i="24" s="1"/>
  <c r="J44" i="24" s="1"/>
  <c r="I17" i="24"/>
  <c r="F17" i="24" s="1"/>
  <c r="J17" i="24" s="1"/>
  <c r="I12" i="24"/>
  <c r="F12" i="24" s="1"/>
  <c r="J12" i="24" s="1"/>
  <c r="I29" i="24"/>
  <c r="F29" i="24" s="1"/>
  <c r="J29" i="24" s="1"/>
  <c r="I54" i="24"/>
  <c r="I33" i="24"/>
  <c r="F33" i="24" s="1"/>
  <c r="J33" i="24" s="1"/>
  <c r="I84" i="24"/>
  <c r="F84" i="24" s="1"/>
  <c r="I27" i="24"/>
  <c r="F27" i="24" s="1"/>
  <c r="J27" i="24" s="1"/>
  <c r="I26" i="24"/>
  <c r="F26" i="24" s="1"/>
  <c r="J26" i="24" s="1"/>
  <c r="I61" i="24"/>
  <c r="F61" i="24" s="1"/>
  <c r="I30" i="24"/>
  <c r="F30" i="24" s="1"/>
  <c r="J30" i="24" s="1"/>
  <c r="I74" i="24"/>
  <c r="F74" i="24" s="1"/>
  <c r="J74" i="24" s="1"/>
  <c r="J84" i="24" l="1"/>
  <c r="F95" i="24"/>
  <c r="F50" i="24"/>
  <c r="J50" i="24" s="1"/>
  <c r="F54" i="24"/>
  <c r="J54" i="24" s="1"/>
  <c r="J61" i="24"/>
  <c r="I77" i="24"/>
  <c r="F77" i="24" s="1"/>
  <c r="J77" i="24" s="1"/>
  <c r="I72" i="24"/>
  <c r="F72" i="24" s="1"/>
  <c r="J72" i="24" s="1"/>
  <c r="I36" i="24"/>
  <c r="F36" i="24" s="1"/>
  <c r="J36" i="24" s="1"/>
  <c r="I19" i="24"/>
  <c r="F19" i="24" s="1"/>
  <c r="J19" i="24" s="1"/>
  <c r="I31" i="24"/>
  <c r="F31" i="24" s="1"/>
  <c r="J31" i="24" s="1"/>
  <c r="I9" i="24"/>
  <c r="F9" i="24" s="1"/>
  <c r="J9" i="24" s="1"/>
  <c r="I48" i="24"/>
  <c r="F48" i="24" s="1"/>
  <c r="J48" i="24" s="1"/>
  <c r="I35" i="24"/>
  <c r="F35" i="24" s="1"/>
  <c r="J35" i="24" s="1"/>
  <c r="I15" i="24"/>
  <c r="F15" i="24" s="1"/>
  <c r="J15" i="24" s="1"/>
  <c r="I38" i="24"/>
  <c r="F38" i="24" s="1"/>
  <c r="J38" i="24" s="1"/>
  <c r="I34" i="24"/>
  <c r="F34" i="24" s="1"/>
  <c r="J34" i="24" s="1"/>
  <c r="I16" i="24"/>
  <c r="F16" i="24" s="1"/>
  <c r="J16" i="24" s="1"/>
  <c r="F81" i="24" l="1"/>
  <c r="I81" i="24"/>
  <c r="I95" i="24"/>
  <c r="I11" i="24"/>
  <c r="F11" i="24" s="1"/>
  <c r="F58" i="24" s="1"/>
  <c r="I58" i="24"/>
  <c r="J81" i="24" l="1"/>
  <c r="G28" i="23" s="1"/>
  <c r="J95" i="24"/>
  <c r="G36" i="23" s="1"/>
  <c r="J11" i="24"/>
  <c r="J58" i="24"/>
  <c r="G23" i="23" s="1"/>
  <c r="J15" i="23" l="1"/>
  <c r="K15" i="23" s="1"/>
</calcChain>
</file>

<file path=xl/sharedStrings.xml><?xml version="1.0" encoding="utf-8"?>
<sst xmlns="http://schemas.openxmlformats.org/spreadsheetml/2006/main" count="963" uniqueCount="465">
  <si>
    <t>№ п/п</t>
  </si>
  <si>
    <t>1.1.1.</t>
  </si>
  <si>
    <t>Субвенция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(администрирование)</t>
  </si>
  <si>
    <t>1.1.2.</t>
  </si>
  <si>
    <t>1.1.3.</t>
  </si>
  <si>
    <t>Предоставление субвенции на исполнение отдельных государственных полномочий в сфере образования по финансированию муниципальных дошкольных образовательных организаций и частных дошкольных образовательных организаций</t>
  </si>
  <si>
    <t>1.1.</t>
  </si>
  <si>
    <t>-</t>
  </si>
  <si>
    <t>1.2.</t>
  </si>
  <si>
    <t>1.1.4.</t>
  </si>
  <si>
    <t>Предоставление субвенции на исполнение отдельных государственных полномочий в сфере образования по финансированию муниципальных дошкольных образовательных организаций и частных дошкольных образовательных организаций (администрирование)</t>
  </si>
  <si>
    <t>1.1.5.</t>
  </si>
  <si>
    <t>1.2.2.</t>
  </si>
  <si>
    <t>Субвенция на исполнение отдельных государственных полномочий в сфере образования по финансированию муниципальных общеобразовательных организаций</t>
  </si>
  <si>
    <t>1.2.3.</t>
  </si>
  <si>
    <t>Субвенция на исполнение отдельных государственных полномочий в сфере образования по финансированию муниципальных общеобразовательных организаций (администрирование)</t>
  </si>
  <si>
    <t>1.2.5.</t>
  </si>
  <si>
    <t>1.2.6.</t>
  </si>
  <si>
    <t>1.2.7.</t>
  </si>
  <si>
    <t>1.3.</t>
  </si>
  <si>
    <t>1.3.6.</t>
  </si>
  <si>
    <t>1.4.</t>
  </si>
  <si>
    <t>1.3.9.</t>
  </si>
  <si>
    <t>1.4.1.</t>
  </si>
  <si>
    <t>1.4.3.</t>
  </si>
  <si>
    <t>1.4.4.</t>
  </si>
  <si>
    <t>1.5.</t>
  </si>
  <si>
    <t>2.1.</t>
  </si>
  <si>
    <t>2.2.</t>
  </si>
  <si>
    <t>2.2.1.</t>
  </si>
  <si>
    <t>2.3.</t>
  </si>
  <si>
    <t>2.5.</t>
  </si>
  <si>
    <t>2.5.1.</t>
  </si>
  <si>
    <t>2.5.2.</t>
  </si>
  <si>
    <t>2.5.4.</t>
  </si>
  <si>
    <t>2.5.5.</t>
  </si>
  <si>
    <t>Министерство образования Пензенской области</t>
  </si>
  <si>
    <t>Министерство образования Пензенской области, органы местного самоуправления муниципальных районов (городских округов) (по согласованию)</t>
  </si>
  <si>
    <t>1. 20
2. 50
3. 70</t>
  </si>
  <si>
    <t>Ответственный исполнитель государственной программы</t>
  </si>
  <si>
    <t>Ответственный исполнитель, соисполнитель</t>
  </si>
  <si>
    <t>1.1</t>
  </si>
  <si>
    <t>1.2</t>
  </si>
  <si>
    <t>1.3</t>
  </si>
  <si>
    <t>1.4</t>
  </si>
  <si>
    <t>1.5</t>
  </si>
  <si>
    <t>2.1</t>
  </si>
  <si>
    <t>2.2</t>
  </si>
  <si>
    <t>2.3</t>
  </si>
  <si>
    <t>Министерство образования Пензенской области, ГАОУ ДПО «Институт регионального развития Пензенской области»</t>
  </si>
  <si>
    <t>Министерство образования Пензенской области, ГБНОУ ПО «Губернский лицей»</t>
  </si>
  <si>
    <t>Министерство образования Пензенской области, ГБУ ПО «Центр психолого-педагогической, медицинской и социальной помощи Пензенской области»</t>
  </si>
  <si>
    <t>Обучение детей-инвалидов в общеобразовательных организациях, осуществляющих образовательную деятельность по адаптированным основным программам, расположенных на территории других субъектов Российской Федерации, в соответствии с частью 4 статьи 5 Закона Пензенской области от 30.06.2009 № 1752-ЗПО «О реализации основных гарантий прав и законных интересов ребенка в Пензенской области» (с последующими изменениями)</t>
  </si>
  <si>
    <t>Министерство образования Пензенской области, органы местного самоуправления муниципальных районов (по согласованию)</t>
  </si>
  <si>
    <t>Субвенция на исполнение государственных полномочий по организации и осуществлению деятельности по опеке и попечительству</t>
  </si>
  <si>
    <t>Проведение аттестации в целях установления квалификационной категории педагогических работников организаций, осуществляющих образовательную деятельность и находящихся в ведении Пензенской области, педагогических работников муниципальных и частных организаций, осуществляющих образовательную деятельность</t>
  </si>
  <si>
    <t>4.1.</t>
  </si>
  <si>
    <t>4.1.2.</t>
  </si>
  <si>
    <t>Обеспечение деятельности аппарата Министерства образования Пензенской области</t>
  </si>
  <si>
    <t>4.1.4.</t>
  </si>
  <si>
    <t>Министерство образования Пензенской области, органы местного самоуправления муниципальных районов (городских округов)  (по согласованию)</t>
  </si>
  <si>
    <t>Обеспечение печатными изданиями «Дневник школьника Пензенской области» муниципальных районов и городских округов Пензенской области</t>
  </si>
  <si>
    <t>Ответственный исполнитель</t>
  </si>
  <si>
    <t>Наименование целевого показателя</t>
  </si>
  <si>
    <t>Единица измерения</t>
  </si>
  <si>
    <t>%</t>
  </si>
  <si>
    <t xml:space="preserve">Доля численности обучающихся в государственных (муниципальных) общеобразовательных организациях, которым предоставлена возможность обучаться в соответствии с основными современными требованиями, в общей численности обучающихся государственных (муниципальных) общеобразовательных организациях </t>
  </si>
  <si>
    <t>Подпрограмма 1 "Развитие дошкольного, общего и дополнительного образования детей"</t>
  </si>
  <si>
    <t>Доля детей с ограниченными возможностями здоровья и детей-инвалидов, которым созданы условия для получения качественного общего образования (в том числе с использованием дистанционных образовательных технологий), в общей численности детей с ограниченными возможностями здоровья и детей-инвалидов школьного возраста</t>
  </si>
  <si>
    <t>Количество новых мест в общеобразовательных организациях субъектов Российской Федерации</t>
  </si>
  <si>
    <t>Ед.</t>
  </si>
  <si>
    <t>Подпрограмма 2 "Комплексная модернизация системы профессионального образования Пензенской области"</t>
  </si>
  <si>
    <t>Подпрограмма 4 "Обеспечение реализации государственной программы и прочих мероприятий к ней"</t>
  </si>
  <si>
    <t>4.2.</t>
  </si>
  <si>
    <t>4.3.</t>
  </si>
  <si>
    <t>Доля проведенных плановых проверок в общем количестве запланированных проверок</t>
  </si>
  <si>
    <t>4.4.</t>
  </si>
  <si>
    <t>4.5.</t>
  </si>
  <si>
    <t>4.6.</t>
  </si>
  <si>
    <t>Доля педагогических работников Пензенской области, работающих и проживающих в сельских населенных пунктах, рабочих поселках (поселках городского типа) на территории Пензенской области, а также педагогических работников образовательных организаций, вышедших на пенсию и проживающих в сельских населенных пунктах, рабочих поселках (поселках городского типа), если общий стаж их работы в сельских населенных пунктах, рабочих поселках (поселках городского типа) составляет не менее 10 лет, получивших меры социальной поддержки, от общего числа заявившегося количества педагогических работников</t>
  </si>
  <si>
    <t>Единица измерения объема государственной услуги</t>
  </si>
  <si>
    <t>Основное мероприятие 1.2 "Развитие системы общего образования, создание условий для равного доступа к качественному образованию детей с ограниченными возможностями здоровья, создание единой информационной среды образования"</t>
  </si>
  <si>
    <t>Реализация основных общеобразовательных программ среднего общего образования</t>
  </si>
  <si>
    <t>число обучающихся</t>
  </si>
  <si>
    <t>человек</t>
  </si>
  <si>
    <t>Реализация основных общеобразовательных программ основного общего образования</t>
  </si>
  <si>
    <t>Реализация основных общеобразовательных программ начального общего образования</t>
  </si>
  <si>
    <t>Реализация дополнительных общеразвивающих программ</t>
  </si>
  <si>
    <t>человеко-час</t>
  </si>
  <si>
    <t>Организация и проведение олимпиад, конкурсов, мероприятий, направленных на выявление и развитие у обучающихся интеллектуальных и творческих способностей, способностей к занятиям физической культурой и спортом, интереса к научной (научно-исследовательской) деятельности, творческой деятельности, физкультурно-спортивной деятельности</t>
  </si>
  <si>
    <t>количество мероприятий</t>
  </si>
  <si>
    <t>единица</t>
  </si>
  <si>
    <t>количество участников мероприятий</t>
  </si>
  <si>
    <t>Мероприятие "Ресурсное обеспечение деятельности ГБУ ПО "Центр психолого-педагогической, медицинской и социальной помощи Пензенской области"</t>
  </si>
  <si>
    <t>Подготовка граждан, выразивших желание принять детей-сирот и детей, оставшихся без попечения родителей, на семейные формы устройства</t>
  </si>
  <si>
    <t>численность граждан, получивших социальные услуги</t>
  </si>
  <si>
    <t>количество разработанных документов</t>
  </si>
  <si>
    <t>штука</t>
  </si>
  <si>
    <t>Основное мероприятие 1.3 "Развитие системы дополнительного образования детей"</t>
  </si>
  <si>
    <t>Мероприятие "Ресурсное обеспечение деятельности подведомственных организаций, предоставляющих дополнительное образование для детей"</t>
  </si>
  <si>
    <t>объем тиража</t>
  </si>
  <si>
    <t>Основное мероприятие 1.4 "Реализация государственной политики в сфере защиты детей-сирот и детей, оставшихся без попечения родителей"</t>
  </si>
  <si>
    <t>Основное мероприятие 2.1 "Формирование эффективной территориально-отраслевой организации ресурсов системы профессионального образования, ориентированной на потребности перспективного регионального рынка труда"</t>
  </si>
  <si>
    <t>Мероприятие "Ресурсное обеспечение деятельности организаций профессионального образования"</t>
  </si>
  <si>
    <t>Осуществление издательской деятельности</t>
  </si>
  <si>
    <t>Оценка качества образования</t>
  </si>
  <si>
    <t>количество разработанных отчетов</t>
  </si>
  <si>
    <t>число человеко-часов</t>
  </si>
  <si>
    <t>Основное мероприятие 2.5 "Повышение статуса педагогических кадров путем совершенствования системы профессионального обучения и дополнительного профессионального образования"</t>
  </si>
  <si>
    <t>Мероприятие "Ресурсное обеспечение деятельности ГАОУ ДПО "Институт регионального развития Пензенской области"</t>
  </si>
  <si>
    <t>количество человеко-часов</t>
  </si>
  <si>
    <t>Проведение мониторинга</t>
  </si>
  <si>
    <t>Научно-методическое обеспечение</t>
  </si>
  <si>
    <t>Ведение информационных ресурсов и баз данных</t>
  </si>
  <si>
    <t>количество информационных ресурсов и баз данных</t>
  </si>
  <si>
    <t>Значения целевых показателей</t>
  </si>
  <si>
    <t>Абсолютное отклонение</t>
  </si>
  <si>
    <t>Относительное отклонение, в %</t>
  </si>
  <si>
    <t>Обоснование отклонений значений целевого показателя за отчетный период (год)</t>
  </si>
  <si>
    <t>план на год</t>
  </si>
  <si>
    <t>отчет</t>
  </si>
  <si>
    <t>1.6.</t>
  </si>
  <si>
    <t>1.6</t>
  </si>
  <si>
    <t>3.1</t>
  </si>
  <si>
    <t>3.2</t>
  </si>
  <si>
    <t>3.3</t>
  </si>
  <si>
    <t>3.4</t>
  </si>
  <si>
    <t>3.5</t>
  </si>
  <si>
    <t>3.6</t>
  </si>
  <si>
    <t>Наименование услуги, показателя объема услуги, подпрограммы, мероприятий</t>
  </si>
  <si>
    <t>Значение показателя объема государственной услуги</t>
  </si>
  <si>
    <t>Расходы бюджета Пензенской области на оказание государственной услуги (выполнение работы), тыс. рублей</t>
  </si>
  <si>
    <t>план</t>
  </si>
  <si>
    <t>факт</t>
  </si>
  <si>
    <t>Кассовое исполнение</t>
  </si>
  <si>
    <t>1. Наименование государственной услуги (работа) и ее содержание:</t>
  </si>
  <si>
    <t>2. Наименование государственной услуги (работа) и ее содержание:</t>
  </si>
  <si>
    <t>Сводная бюджетная роспись на 1 января отчетного года</t>
  </si>
  <si>
    <t>Сводная бюджетная роспись на 31 декабря отчетного года</t>
  </si>
  <si>
    <t xml:space="preserve"> 1.2.1.</t>
  </si>
  <si>
    <t>3. Наименование государственной услуги (работа) и ее содержание:</t>
  </si>
  <si>
    <t xml:space="preserve"> Ресурсное  обеспечение деятельности общеобразовательных организаций (ГБНОУ ПО «Губернский лицей»)</t>
  </si>
  <si>
    <t>4. Наименование государственной услуги (работа) и ее содержание:</t>
  </si>
  <si>
    <t>5. Наименование государственной услуги (работа) и ее содержание:</t>
  </si>
  <si>
    <t>6. Наименование государственной услуги (работа) и ее содержание:</t>
  </si>
  <si>
    <t xml:space="preserve"> Ресурсное  обеспечение деятельности ГБУ ПО «Центр психолого-педагогической, медицинской и социальной помощи Пензенской области»</t>
  </si>
  <si>
    <t>7. Наименование государственной услуги (работа) и ее содержание:</t>
  </si>
  <si>
    <t xml:space="preserve"> Ресурсное  обеспечение деятельности организаций, предоставляющих  дополнительное образование для  детей</t>
  </si>
  <si>
    <t xml:space="preserve"> Ресурсное  обеспечение деятельности ГБУ ПО «Спасский детский дом»</t>
  </si>
  <si>
    <t xml:space="preserve"> Ресурсное обеспечение деятельности организаций профессионального образования</t>
  </si>
  <si>
    <t>8. Наименование государственной услуги (работа) и ее содержание:</t>
  </si>
  <si>
    <t>9. Наименование государственной услуги (работа) и ее содержание:</t>
  </si>
  <si>
    <t>10. Наименование государственной услуги (работа) и ее содержание:</t>
  </si>
  <si>
    <t>11. Наименование государственной услуги (работа) и ее содержание:</t>
  </si>
  <si>
    <t>12. Наименование государственной услуги (работа) и ее содержание:</t>
  </si>
  <si>
    <t>13. Наименование государственной услуги (работа) и ее содержание:</t>
  </si>
  <si>
    <t>14. Наименование государственной услуги (работа) и ее содержание:</t>
  </si>
  <si>
    <t xml:space="preserve"> Ресурсное обеспечение деятельности ГАОУ ДПО «Институт регионального развития Пензенской области»</t>
  </si>
  <si>
    <t>(указать наименование исполнительного органа государственной власти Пензенской области)</t>
  </si>
  <si>
    <t>Наименование меры государственного регулирования</t>
  </si>
  <si>
    <t>Показатель применения меры</t>
  </si>
  <si>
    <t>Краткое обоснование необходимости применения меры для достижения целей государственной программы</t>
  </si>
  <si>
    <t>N п/п</t>
  </si>
  <si>
    <t>финансовая оценка результата</t>
  </si>
  <si>
    <t>Вид нормативного правового акта</t>
  </si>
  <si>
    <t>Дата принятия</t>
  </si>
  <si>
    <t>Номер</t>
  </si>
  <si>
    <t>Суть изменений (краткое изложение)</t>
  </si>
  <si>
    <t>постановление Правительства Пензенской области</t>
  </si>
  <si>
    <t xml:space="preserve">Наименование мероприятий </t>
  </si>
  <si>
    <t>Показатели реализации мероприятий</t>
  </si>
  <si>
    <t>II. Степень реализации мероприятия  СРм=Мв/М</t>
  </si>
  <si>
    <t>Объем финансовых средств , тыс. руб.</t>
  </si>
  <si>
    <t>III. Оценка степени соответствия запланированному уровню затрат ССуз=Зф/Зп</t>
  </si>
  <si>
    <t>IV. Оценка эффективности использования средств бюджета Пензенской области Эис=СРм/Ссуз</t>
  </si>
  <si>
    <t xml:space="preserve">план </t>
  </si>
  <si>
    <t xml:space="preserve">факт                                                                                                                                                                                                      </t>
  </si>
  <si>
    <t>№ основного мероприятия (мероприятия) в соответствии с номером Перечня основных мероприятий, мероприятий государственной программы</t>
  </si>
  <si>
    <t>Оценка по подпрограмме 1</t>
  </si>
  <si>
    <t>Оценка по подпрограмме 2</t>
  </si>
  <si>
    <t>Ед. измер.</t>
  </si>
  <si>
    <t>V.  Степень достижения целей и решения задач  программ СДп/ппз=ЗПп/пф/ЗПп/пп (СДп/ппз=ЗПп/пп/ЗПп/пф)                                                                                                                                                                                       СРпп = ∑СДп/ппз /N</t>
  </si>
  <si>
    <t xml:space="preserve">VI. Оценка эффективности реализации подпрограмм ЭРп/п=СРп/п*Эис </t>
  </si>
  <si>
    <t xml:space="preserve">VII. Степень достижения целей и решения задач государственной программы                                                                                  СДгппз=ЗПгпф/ЗПгпп (СДгппз=ЗПгпп/ЗПгпф)                                                                                                                               СРгп = ∑СДгппз /N  </t>
  </si>
  <si>
    <t>Объем фактических расходов из бюджета Пензенской области</t>
  </si>
  <si>
    <t>Коэффициент значимости подпрограммы для достижения целей государственной программы                                                           kj = Фj/Ф</t>
  </si>
  <si>
    <r>
      <t xml:space="preserve">VIII. Оценка эффективности реализации гоударственной программы                                                                                                         </t>
    </r>
    <r>
      <rPr>
        <sz val="8"/>
        <rFont val="Times New Roman"/>
        <family val="1"/>
        <charset val="204"/>
      </rPr>
      <t xml:space="preserve">  ЭРгп = 0,5*СРгп+0,5*∑(ЭРп/п * kj) </t>
    </r>
  </si>
  <si>
    <t>х</t>
  </si>
  <si>
    <t>Оценка по государственной программе</t>
  </si>
  <si>
    <t>x</t>
  </si>
  <si>
    <t>Оценка по подпрограмме 4</t>
  </si>
  <si>
    <t>Субвенция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</si>
  <si>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Доля студентов профессиональных образовательных организаций, обучающихся по образовательным программам, в реализации которых участвуют работодатели (включая организацию учебной и производственной практики, предоставление оборудования и материалов, участие в разработке образовательных программ, оценке результатов их освоения и проведении учебных занятий), в общей численности студентов профессиональных образовательных организаций</t>
  </si>
  <si>
    <t>Проведение областного конкурса «Лучший воспитатель образовательной организации»</t>
  </si>
  <si>
    <t xml:space="preserve">Поддержка системы массовых мероприятий по различным направлениям образования </t>
  </si>
  <si>
    <t>Министерство образования Пензенской области, АНО ДО "Кванториум НЭЛ"</t>
  </si>
  <si>
    <t>Награждение участников и победителя финала областного конкурса "Успешная семья"</t>
  </si>
  <si>
    <t>Удельный вес педагогических работников, результативно прошедших процедуру аттестации на квалификационную категорию, от общей численности педагогических работников, подавших заявление на аттестацию</t>
  </si>
  <si>
    <t>2.5.7.</t>
  </si>
  <si>
    <t>Организация общественно-значимых мероприятий в сфере образования, науки и молодежной политики</t>
  </si>
  <si>
    <t>число обучающихся, их родителей (законных представителей) и педагогических работников</t>
  </si>
  <si>
    <t>Методическое обеспечение образовательной деятельности</t>
  </si>
  <si>
    <t>Организация отдыха детей и молодежи</t>
  </si>
  <si>
    <t>число человеко-дней пребывания</t>
  </si>
  <si>
    <t>человеко-день</t>
  </si>
  <si>
    <t>Реализация дополнительных профессиональных программ повышения квалификации</t>
  </si>
  <si>
    <t>Проведение социологических исследований и опросов общественного мнения</t>
  </si>
  <si>
    <t>количество социологических исследований и опросов</t>
  </si>
  <si>
    <t xml:space="preserve">Реализация образовательных программ среднего профессионального образования - программ подготовки специалистов среднего звена </t>
  </si>
  <si>
    <t xml:space="preserve">Реализация образовательных программ среднего профессионального образования - программ подготовки квалифицированных рабочих, служащих </t>
  </si>
  <si>
    <t>Реализация инновационных образовательных проектов, программ и внедрения их результатов в практику</t>
  </si>
  <si>
    <t>Причина 
невыполнения сводных показателей государственных заданий на оказание государственных услуг (выполнение работ)
государственными учреждениями</t>
  </si>
  <si>
    <t>1.2.25.</t>
  </si>
  <si>
    <t>2.1.9.</t>
  </si>
  <si>
    <t>1.2.12.</t>
  </si>
  <si>
    <t>1.2.13.</t>
  </si>
  <si>
    <t>1.3.4.</t>
  </si>
  <si>
    <t>1.4.2.</t>
  </si>
  <si>
    <t>Участие во всероссийских и окружных мероприятиях, проведение региональных мероприятий с целью интеграции детей-сирот и детей, оставшихся без попечения родителей, детей-инвалидов, детей с ограниченными возможностями</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</si>
  <si>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</si>
  <si>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Оснащение общеобразовательных организаций Пензенской области транспортом</t>
  </si>
  <si>
    <t>4.2.1.</t>
  </si>
  <si>
    <t>Министерство образования Пензенской области, ГАПОУ ПО "Пензенский социально-педагогический колледж"</t>
  </si>
  <si>
    <t>Обновление и совершенствование материально-технической базы профессиональных образовательных организаций</t>
  </si>
  <si>
    <t>Реализация мероприятия «Субсидии на реализацию пилотных проектов по обновлению содержания и технологий дополнительного образования по приоритетным направлениям» приоритетного проекта «Доступное дополнительное образование для детей» направления (подпрограммы) «Развитие дополнительного образования детей и реализация мероприятий молодежной политики» государственной программы Российской Федерации «Развитие образования» путем софинансирования из средств бюджета Пензенской области грантов в форме субсидий юридическим лицам</t>
  </si>
  <si>
    <t>1.4.5.</t>
  </si>
  <si>
    <t>Основное мероприятие «Развитие системы дошкольного образования»</t>
  </si>
  <si>
    <t>Региональный проект «Современная школа»</t>
  </si>
  <si>
    <t>Число участников открытых онлайн-уроков, реализуемых с учетом опыта цикла открытых уроков "Проектория", "Уроки настоящего" или иных аналогичных по возможностям, функциям и результатам проектов, направленных на раннюю профориентацию</t>
  </si>
  <si>
    <t>Миллион человек</t>
  </si>
  <si>
    <t>Региональный проект «Успех каждого ребенка»</t>
  </si>
  <si>
    <t>Министерство образования Пензенской области, органы местного самоуправления муниципальных районов и городских округов (по согласованию)</t>
  </si>
  <si>
    <t>Основное мероприятие «Развитие системы дополнительного образования детей»</t>
  </si>
  <si>
    <t>Модернизация  инфраструктуры общего образования (проведение капитального ремонта, реконструкции, строительства (пристроя к зданиям) зданий школ, возврат в систему общего образования зданий, используемых не по назначению, приобретение (выкуп), аренда зданий и помещений), в том числе оснащение (переоснащение) новых мест</t>
  </si>
  <si>
    <t>Проведение регионального этапа всероссийского конкурса «Учитель года» и участие во всероссийском этапе</t>
  </si>
  <si>
    <t>Основное мероприятие «Развитие системы общего образования, создание условий для равного доступа к качественному образованию детей с ограниченными возможностями здоровья, создание единой информационной среды образования»</t>
  </si>
  <si>
    <t>1.2.8.</t>
  </si>
  <si>
    <t>Основное мероприятие «Реализация государственной политики в сфере защиты детей-сирот и детей, оставшихся без попечения родителей»</t>
  </si>
  <si>
    <t>Министерство образования Пензенской области, ГБУ ПО «Спасский детский дом»</t>
  </si>
  <si>
    <t>1.6. (Н03-1)</t>
  </si>
  <si>
    <t>1.7. (Н03-2)</t>
  </si>
  <si>
    <t>Министерство образования  Пензенской области, государственные организации Пензенской области, главным распорядителем бюджетных средств которых является Министерство образования Пензенской области</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</si>
  <si>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</si>
  <si>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Министерство образования Пензенской области, органы местного самоуправления муниципальных районов (городских округов) (по согласованию)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</si>
  <si>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Основное мероприятие «Обеспечение реализации мероприятий государственной программы»</t>
  </si>
  <si>
    <t>Основное мероприятие «Реализация отдельных мероприятий государственных программ Российской Федерации путем софинансирования из средств бюджета Пензенской области грантов в форме субсидий юридическим лицам»</t>
  </si>
  <si>
    <t>Основное мероприятие «Формирование эффективной территориально-отраслевой организации ресурсов системы профессионального образования, ориентированной на потребности перспективного регионального рынка труда»</t>
  </si>
  <si>
    <t>Основное мероприятие «Повышение привлекательности программ профессиональных образовательных организаций, востребованных на региональном рынке труда»</t>
  </si>
  <si>
    <t>Основное мероприятие «Повышение статуса педагогических кадров путем совершенствования системы профессионального обучения и дополнительного профессионального образования»</t>
  </si>
  <si>
    <t>2023 г.</t>
  </si>
  <si>
    <t>Единица</t>
  </si>
  <si>
    <t>2.1.2.</t>
  </si>
  <si>
    <t>Государственная программа Пензенской области "Развитие образования в Пензенской области"</t>
  </si>
  <si>
    <t>Психолого-медико-педагогическое обследование детей. Дошкольное образование</t>
  </si>
  <si>
    <t>Психолого-медико-педагогическое обследование детей. Начальное общее образование</t>
  </si>
  <si>
    <t>Психолого-медико-педагогическое обследование детей. Основное общее образование</t>
  </si>
  <si>
    <t>Психолого-медико-педагогическое обследование детей. Среднее общее образование</t>
  </si>
  <si>
    <t>Коррекционно-развивающая, компенсирующая и логопедическая помощь обучающимся. Дошкольное образование</t>
  </si>
  <si>
    <t>Психолого-педагогическое консультирование обучающихся, их родителей (законных представителей) и педагогических работников. Дошкольное образование</t>
  </si>
  <si>
    <t>Психолого-педагогическое консультирование обучающихся, их родителей (законных представителей) и педагогических работников. Начальное общее образование</t>
  </si>
  <si>
    <t>Психолого-педагогическое консультирование обучающихся, их родителей (законных представителей) и педагогических работников. Основное общее образование</t>
  </si>
  <si>
    <t>Психолого-педагогическое консультирование обучающихся, их родителей (законных представителей) и педагогических работников. Среднее общее образование</t>
  </si>
  <si>
    <t>количество человеко-часов пребывания</t>
  </si>
  <si>
    <t>Оказание консультативной, психологической, педагогической, юридической, социальной и иной помощи лицам, усыновившим (удочерившим) или принявшим под опеку (попечительство) ребенка</t>
  </si>
  <si>
    <t>Организация мероприятий, направленных на профилактику асоциального и деструктивного поведения подростков и молодежи, поддержка детей и молодежи, находящейся в социально-опасном положении</t>
  </si>
  <si>
    <t>Содержание детей. Основное общее образование</t>
  </si>
  <si>
    <t>Содержание детей. Среднее общее образование</t>
  </si>
  <si>
    <t xml:space="preserve">количество человеко-часов </t>
  </si>
  <si>
    <t>Содержание и воспитание детей-сирот и детей, оставшихся без попечения родителей, детей, находящихся в трудной жизненной ситуации</t>
  </si>
  <si>
    <t>численность обучающихся</t>
  </si>
  <si>
    <t>Реализация основных профессиональных образовательных программ профессионального обучения - программ профессиональной подготовки по профессиям рабочих, должностям служащих</t>
  </si>
  <si>
    <t>количество номеров</t>
  </si>
  <si>
    <t>количество проектов и программ</t>
  </si>
  <si>
    <t>количество человек</t>
  </si>
  <si>
    <t xml:space="preserve">Организация и проведение олимпиад, конкурсов, мероприятий, направленных на выявление и развитие у обучающихся интеллектуальных и творческих способностей, способностей к занятиям физической культурой и спортом, интереса к научной (научно-исследовательской) деятельности, творческой деятельности, физкультурно-спортивной деятельности </t>
  </si>
  <si>
    <t>Содержание детей. Начальное общее образование</t>
  </si>
  <si>
    <t>Присмотр и уход</t>
  </si>
  <si>
    <t>число детей</t>
  </si>
  <si>
    <t>Доля детей в возрасте от 5 до 18 лет, охваченных дополнительным образованием</t>
  </si>
  <si>
    <t>1.6.2.</t>
  </si>
  <si>
    <t>штук</t>
  </si>
  <si>
    <t>Региональный проект «Цифровая образовательная среда»</t>
  </si>
  <si>
    <t>Проведение прочих мероприятий, исследований и мониторингов в сфере образования</t>
  </si>
  <si>
    <t>Ресурсное обеспечение центра опережающей профессиональной подготовки</t>
  </si>
  <si>
    <t>2.1.4.</t>
  </si>
  <si>
    <t>1.2.24.</t>
  </si>
  <si>
    <t>число экзаменационных работ</t>
  </si>
  <si>
    <t>Организационное и технологическое сопровождение государственной итоговой аттестации по программам среднего общего образования</t>
  </si>
  <si>
    <t>Организационное и технологическое сопровождение государственной итоговой аттестации по программам основного общего образования</t>
  </si>
  <si>
    <t>Субвенция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</si>
  <si>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 органы местного самоуправления муниципальных районов и городских округов (по согласованию)</t>
  </si>
  <si>
    <t>Функционирование детского технопарка АНО ДО "Кванториум НЭЛ" и мобильных технопарков АНО ДО "Кванториум НЭЛ"</t>
  </si>
  <si>
    <t>Обеспечение выплат ежемесячного денежного вознаграждения за классное руководство педагогическим работникам организаций среднего профессионального образования, реализующих образовательные программы подготовки квалифицированных рабочих, служащих и подготовки специалистов среднего звена на базе основного общего образования, в том числе адаптированные программы, на которых возложено исполнение функций классного руководства в группах 1 и 2 курсов</t>
  </si>
  <si>
    <t>2.1.5.</t>
  </si>
  <si>
    <t>Осуществление денежных выплат молодым специалистам (педагогическим работникам государственных (муниципальных) образовательных организаций)</t>
  </si>
  <si>
    <t>Министерство образования Пензенской области, ГАОУ ДПО "Институт регионального развития Пензенской области"</t>
  </si>
  <si>
    <t>Доля детей, охваченных деятельностью региональных центров выявления, поддержки и развития способностей и талантов у детей и молодежи, технопарков "Кванториум" и центров "IT-куб"</t>
  </si>
  <si>
    <t>Доля обучающихся по образовательным программам основного и среднего общего образования, охваченных мероприятиями, направленными на раннюю профессиональную ориентацию, в том числе в рамках программы "Билет в будущее"</t>
  </si>
  <si>
    <t>Создание условий для повышения практикоориентированности образовательных программ, в том числе для внедрения адаптивных и гибких образовательных программ</t>
  </si>
  <si>
    <t xml:space="preserve"> Выплаты, установленные Законом Пензенской области от 12.09.2006 № 1098-ЗПО «О мерах социальной поддержки детей-сирот и детей, оставшихся без попечения родителей, лиц из числа детей-сирот и детей, оставшихся без попечения родителей, а также лиц, потерявших в период обучения обоих родителей или единственного родителя, проживающих на территории Пензенской области»</t>
  </si>
  <si>
    <t xml:space="preserve"> Выплата стипендий студентам, обучающимся по очной форме обучения в государственных профессиональных образовательных организациях Пензенской области за счет бюджетных ассигнований бюджета Пензенской области, а также оказание материальной поддержки нуждающимся обучающимся</t>
  </si>
  <si>
    <t xml:space="preserve"> Обеспечение питанием лиц, получающих среднее профессиональное образование по программам подготовки квалифицированных рабочих, служащих по очной форме обучения в профессиональных образовательных организациях, и обучающихся в профессиональной образовательной организации из числа выпускников организаций Пензенской области, осуществляющих образовательную деятельность по адаптированным основным общеобразовательным программам для обучающихся с умственной отсталостью</t>
  </si>
  <si>
    <t>1.6.9.</t>
  </si>
  <si>
    <t>Выплаты, установленные Законом Пензенской области от 04.07.2013 № 2413-ЗПО «Об образовании в Пензенской области» (с последующими изменениями)</t>
  </si>
  <si>
    <t>Обеспечение печатными изданиями "Культурный дневник школьника Пензенской области" образовательных организаций муниципальных районов и городских округов Пензенской области, ГБНОУ ПО "Губернский лицей"</t>
  </si>
  <si>
    <t>1.2.29.</t>
  </si>
  <si>
    <t>Министерство образования Пензенской области, ГАУ ПО "Центр опережающей профессиональной подготовки Пензенской области"</t>
  </si>
  <si>
    <t>Обновление материально-технической базы, программного обеспечения и приобретение транспортных средств</t>
  </si>
  <si>
    <t>Выплаты на осуществление государственных полномочий Пензенской области по предоставлению денежной компенсации бесплатного двухразового питания обучающихся с ограниченными возможностями здоровья, осваивающих образовательные программы начального общего, основного общего и среднего общего образования на дому в соответствии с Законом Пензенской области от 04.07.2013 № 2413-ЗПО «Об образовании в Пензенской области»</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</si>
  <si>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  Министерство физической культуры и спорта Пензенской области, государственные организации Пензенской области, функции и полномочия учредителя в отношении которых осуществляет Министерство физической культуры и спорта Пензенской области, Министерство культуры и туризма Пензенской области,  государственные организации Пензенской области, функции и полномочия учредителя в отношении которых осуществляет Министерство культуры и туризма Пензенской области, Министерство труда, социальной защиты и демографии Пензенской области, государственные организации Пензенской области, функции и полномочия учредителя в отношении которых осуществляет Министерство труда, социальной защиты и демографии Пензенской области, Министерство здравоохранения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здравоохранения Пензенской области</t>
  </si>
  <si>
    <t>1.2.31.</t>
  </si>
  <si>
    <t>1.6.10.</t>
  </si>
  <si>
    <t>Доступность дошкольного образования для детей в возрасте от полутора до трех лет (при условии сохранения 100% доступности дошкольного образования для детей в возрасте от трех до семи лет)</t>
  </si>
  <si>
    <t>1.6.11.</t>
  </si>
  <si>
    <t>Создание новых мест в общеобразовательных организациях при осуществлении капитальных вложений в объекты капитального строительства</t>
  </si>
  <si>
    <t>Министерство строительства и дорожного хозяйства Пензенской области, Министерство образования Пензенской области, органы местного самоуправления муниципальных районов и городских округов (по согласованию)</t>
  </si>
  <si>
    <t>1.2.32.</t>
  </si>
  <si>
    <t>4.1.8.</t>
  </si>
  <si>
    <t>2.5.8.</t>
  </si>
  <si>
    <t>Министерство образования Пензенской области,ГАОУ ДПО "Институт регионального развития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</si>
  <si>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</si>
  <si>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Награждение победителей областного конкурса для педагогических работников, преподающих дисциплины сферы информационных технологий</t>
  </si>
  <si>
    <t>4.1.9.</t>
  </si>
  <si>
    <t>Осуществление переданных полномочий Российской Федерации в сфере образования, указанных в части 1 статьи 7 Федерального закона от 29.12.2012 № 273-ФЗ «Об образовании в Российской Федерации»</t>
  </si>
  <si>
    <t>Субсидия на реализацию мероприятий по модернизации школьных систем образования в муниципальных общеобразовательных организациях</t>
  </si>
  <si>
    <t>1.2.33.</t>
  </si>
  <si>
    <t>Модернизация пищеблоков в муниципальных общеобразовательных организациях, реализующих программы начального общего, основного общего и среднего общего образования</t>
  </si>
  <si>
    <t>Министерство образования Пензенской области, Министерство строительства и дорожного хозяйства Пензенской области, администрация Пензенского района</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</si>
  <si>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</si>
  <si>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Предоставление гражданину в период обучения в организации, осуществляющей образовательную деятельность по образовательным программам среднего профессионального и высшего образований, мер поддержки. Порядок предоставления мер поддержки устанавливается Министерством образования Пензенской области по результатам отбора граждан, поступающих на обучение по образовательным программам среднего профессионального и высшего образования, и заключивших договора о целевом обучении на территории Пензенской области в целях подготовки высококвалифицированных педагогических кадров в сфере образования</t>
  </si>
  <si>
    <t>Поддержка совместно с Российским научным фондом фундаментальных научных исследований и поисковых научных исследований, направленных на решение задач социально-экономического развития Пензенской области</t>
  </si>
  <si>
    <t>1100 (финансирование 2022-2023 годов, ввод объекта на 1100 мест «Школа в районе ул. Измайлова, 76, г. Пенза»)</t>
  </si>
  <si>
    <t>Доля общеобразовательных организаций, оснащенных в целях внедрения цифровой образовательной среды</t>
  </si>
  <si>
    <t xml:space="preserve">Расходы на организацию изучения истории Пензенского края, издание научной литературы, приобретение учебно-методического пособия </t>
  </si>
  <si>
    <t>Обучение школьников только в первую смену</t>
  </si>
  <si>
    <t>Доля выпускников, трудоустроившихся по полученной профессии</t>
  </si>
  <si>
    <t>Доля обучающихся профессиональных организаций, реализующих программы среднего профессионального образования, прошедших демонстрационный экзамен профильного уровня</t>
  </si>
  <si>
    <t>Доля педагогических работников общеобразовательных организаций, прошедших повышение квалификации, в том числе в центрах непрерывного повышения профессионального мастерства</t>
  </si>
  <si>
    <t>Доля обучающихся, для которых созданы равные условия получения качественного образования вне зависимости от места их нахождения посредством предоставления доступа к федеральной информационно-сервисной платформе цифровой образовательной среды</t>
  </si>
  <si>
    <t>Доля педагогических работников, использующих сервисы федеральной информационно-сервисной платформы цифровой образовательной среды</t>
  </si>
  <si>
    <t>Доля образовательных организаций, использующих сервисы федеральной информационно-сервисной платформы образовательной среды при реализации основных общеобразовательных программ начального общего, основного общего и среднего общего образования</t>
  </si>
  <si>
    <t>Доля образовательных организаций, в которых созданы условия для инклюзивного обучения детей с ОВЗ и детей-инвалидов</t>
  </si>
  <si>
    <t>Число региональных центров выявления, поддержки и развития способностей и талантов у детей и молодежи, создаваемых и реализующих программы с учетом опыта Образовательного фонда "Талант и успех"</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</si>
  <si>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 органы местного самоуправления муниципальных районов и городских округов (по согласованию), Министерство физической культуры и спорта Пензенской области, государственные организации Пензенской области, функции и полномочия учредителя в отношении которых осуществляет Министерство физической культуры и спорта Пензенской области</t>
  </si>
  <si>
    <t>1.6.12.</t>
  </si>
  <si>
    <t>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</si>
  <si>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Министерство образования Пензенской области; органы местного самоуправления муниципальных районов и городских округов (по согласованию)</t>
  </si>
  <si>
    <t>1) 21
2) 1</t>
  </si>
  <si>
    <t>1.7.8.</t>
  </si>
  <si>
    <t>1.7.9.</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</si>
  <si>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</si>
  <si>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8; 0</t>
  </si>
  <si>
    <t>2.1.11.</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</si>
  <si>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 Министерство культуры и туризма Пензенской области,  государственные организации Пензенской области, функции и полномочия учредителя в отношении которых осуществляет Министерство культуры и туризма Пензенской области</t>
  </si>
  <si>
    <t>1) 100;
2) 76</t>
  </si>
  <si>
    <t>4.1.12.</t>
  </si>
  <si>
    <t>4.1.13.</t>
  </si>
  <si>
    <t>Проведение комплексных социологических исследований по вопросам удовлетворенности в Пензенской области качеством образования участниками образовательного процесса</t>
  </si>
  <si>
    <t>4.3.4.</t>
  </si>
  <si>
    <t>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</si>
  <si>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количество научно-исследовательских работ</t>
  </si>
  <si>
    <t>Проведение научных исследований</t>
  </si>
  <si>
    <t>количество изданий</t>
  </si>
  <si>
    <t>Мероприятие "Ресурсное обеспечение центра опережающей профессиональной подготовки"</t>
  </si>
  <si>
    <t>Проведение мероприятий с одаренными детьми</t>
  </si>
  <si>
    <t>Министерство образования Пензенской области, ,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</si>
  <si>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1) 21;
2) 5</t>
  </si>
  <si>
    <t>Министерство строительства и дорожного хозяйства Пензенской области, Министерство образования Пензенской области, органы местного самоуправления муниципальных районов и городских округов (по согласованию), государственные организации Пензенской области, функции и полномочия учредителя в отношении которых осуществляет Министерство строительства и дорожного хозяйства Пензенской области</t>
  </si>
  <si>
    <t>1) 1
2) 40</t>
  </si>
  <si>
    <t>Ежемесячное денежное вознаграждение за классное руководство педагогическим работникам государственных образовательных организаций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</si>
  <si>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Организация и проведение комплексных социологических исследований по вопросам удовлетворенности социально-экономической и политической ситуацией в Пензенской области среди жителей региона</t>
  </si>
  <si>
    <t>Субвенции на исполнение государственных полномочий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населенных пунктах, рабочих поселках (поселках городского типа) на территории Пензенской области, а также педагогическим работникам образовательных организаций, достигшим возраста для мужчин 60 лет, для женщин 55 лет либо ранее достижения этого возраста при возникновении права на досрочную страховую пенсию по старости или установлении (назначении) им досрочной страховой пенсии по старости, страховой пенсии по инвалидности в соответствии с Федеральным законом от 28.12.2013 № 400-ФЗ «О страховых пенсиях» и проживающим в сельских населенных пунктах, рабочих поселках (поселках городского типа), если общий стаж их работы в сельских населенных пунктах, рабочих поселках (поселках городского типа) составляет не менее десяти лет</t>
  </si>
  <si>
    <t>Создание новых мест в общеобразовательных организациях в связи с ростом числа обучающихся, вызванным демографическим фактором</t>
  </si>
  <si>
    <t>Обеспечение бесплатным двухразовым питанием обучающихся с ограниченными возможностями здоровья, не проживающих в организациях, осуществляющих образовательную деятельность, обучающихся за счет средств бюджета Пензенской области</t>
  </si>
  <si>
    <t>1.2.34.</t>
  </si>
  <si>
    <t>Оснащение средствами обучения и воспитания создаваемых мест в общеобразовательных организациях, расположенных в сельской местности</t>
  </si>
  <si>
    <t>Министерство образования Пензенской области; органы местного самоуправления муниципальных районов и городских округов 
(по согласованию)</t>
  </si>
  <si>
    <t xml:space="preserve"> -(объект переходящий, создание 550 мест в 2024 году «Строительство общеобразовательной организации в с. Бессоновка на 550 мест по адресу: Пензенская область, Бессоновский район, с. Бессоновка»);
160 (Строительство сельской школы в с. Большой Вьяс Лунинского района Пензенской области)</t>
  </si>
  <si>
    <t>2425 (финансирование 2022-2023 годов, ввод объекта на 2425 мест «Пензенская область с. Засечное, 11 очередь строительства жилой застройки района 
г. «Спутник». Строительство общеобразовательной организации на 2425 мест (97 классов)»)</t>
  </si>
  <si>
    <t>4.1.14.</t>
  </si>
  <si>
    <t>Проведение работ по подготовке материала для издания энциклопедии «Великая Отечественная война 1941-1945 гг. Пензенская область»</t>
  </si>
  <si>
    <t>Оснащение общеобразовательных организаций Пензенской области средствами обучения и воспитания, соответствующими современным условиям обучения</t>
  </si>
  <si>
    <t>1.2.35.</t>
  </si>
  <si>
    <t xml:space="preserve"> -(мероприятие переходящее, расходы на разработку, издание энциклопедии в 2025 году)</t>
  </si>
  <si>
    <t>Мероприятие "Ресурсное обеспечение деятельности общеобразовательных организаций (вечерние школы)"</t>
  </si>
  <si>
    <t>Мероприятие "Ресурсное обеспечение деятельности общеобразовательных организаций (ГБНОУ ПО "Губернский лицей")"</t>
  </si>
  <si>
    <t>Мероприятие "Ресурсное обеспечение общеобразовательных организаций (для обучения по адаптированным образовательным программам)"</t>
  </si>
  <si>
    <t>Мероприятие "Ресурсное обеспечение деятельности ГБУ ПО "Спасский детский дом"</t>
  </si>
  <si>
    <t>2.1.12.</t>
  </si>
  <si>
    <t>Предоставление компенсации расходов на обучение по образовательным программам среднего профессионального образования участникам специальной военной операции и членам их семей</t>
  </si>
  <si>
    <t>1) 197;
2)-;
3) 1</t>
  </si>
  <si>
    <t>1.2.36.</t>
  </si>
  <si>
    <t>Обеспечение бесплатным горячим питанием отдельных категорий обучающихся государственных общеобразовательных организаций</t>
  </si>
  <si>
    <t>Развитие спортивно-оздоровительного лагеря "Меридиан" ГАУ ДО ПО "Многофункциональный туристско-спортивный центр" имени Татьяны Тарасовны Мартыненко</t>
  </si>
  <si>
    <t>Мероприятие "Ресурсное обеспечение деятельности общеобразовательных организаций (за исключением вечерних (сменных) школ, школ-интернатов, школ-интернатов для обучающихся по адаптированным образовательным программам)"</t>
  </si>
  <si>
    <t>Реализация адаптированных основных общеобразовательных программ начального общего образования</t>
  </si>
  <si>
    <t>Реализация адаптированных основных общеобразовательных программ основного общего образования</t>
  </si>
  <si>
    <t xml:space="preserve">Присмотр и уход </t>
  </si>
  <si>
    <t>ОТЧЕТ
об исполнении целевых показателей государственной программы Пензенской области по итогам 2023 года
"Развитие образования в Пензенской области"</t>
  </si>
  <si>
    <t>Приложение № 14</t>
  </si>
  <si>
    <t>Увеличение показателя за счет роста числа детей, охваченных деятельностью технопарков и IT-кубов</t>
  </si>
  <si>
    <t>Процедура имеет заявительный характер. Статистические данные по итогам прохождения процедуры предоставляет Министерство просвещения РФ</t>
  </si>
  <si>
    <t>В связи с вводом новых мест в общеобразовательных организациях засчет строительства школ</t>
  </si>
  <si>
    <t>В связи с факттическим посещением детей групп дополнительного образования. Фактический показатель на конец периода дает Министерство просвещения РФ на основании системы "Навигатор"</t>
  </si>
  <si>
    <t>Перевыполнение показателей за счет введения «профориентационного минимума» для школ</t>
  </si>
  <si>
    <t>В связи с включением в число трудоустроившихся мобилизованных лиц</t>
  </si>
  <si>
    <t>В связи с укреплением материальной базы, используемой для сдачи демонстрационного экзамена</t>
  </si>
  <si>
    <t>Доступ к платформе осуществляется на бесплатной и добровольной основе. Статистические данные по итогам года предоставляет Министерство просвещения РФ</t>
  </si>
  <si>
    <t>В 2023 году реализовывались
мероприятия, направленные на раннюю профориентацию. Трансляция выпусков проводилась на официальной странице Минпросвещения России в социальной сети «ВКонтакте», на официальном сайте проекта шоупрофессий.рф., что позволило охватить большое количество участников</t>
  </si>
  <si>
    <t>ОТЧЕТ 
о выполнении сводных показателей государственных заданий на оказание государственных услуг (выполнение работ) государственными учреждениями Пензенской области по государственной программе "Развитие образования в Пензенской области" за 2023 год</t>
  </si>
  <si>
    <t>В соответствии с государственным заданием и постановлением Правительства Пензенской области № 561-пП допустимое отклонение не более 5%</t>
  </si>
  <si>
    <t>ОЦЕНКА применения мер правового регулирования в сфере реализации государственной программы Пензенской области 
"Развитие образования в Пензенской области"</t>
  </si>
  <si>
    <t>СВЕДЕНИЯ 
о внесенных изменениях в государственную программу Пензенской области за 2023 год
"Развитие образования в Пензенской области"</t>
  </si>
  <si>
    <t>07.02.2023.</t>
  </si>
  <si>
    <t>70-пП</t>
  </si>
  <si>
    <t>21.03.2023.</t>
  </si>
  <si>
    <t>182-пП</t>
  </si>
  <si>
    <t>Приведение отдельных Порядков предоставления и распределения субсидий из бюджета Пензенской области бюджетам муниципальных районов (городских округов) Пензенской области  в соответствие с постановлением Правительства Пензенской области от 16.12.2019 № 800-пП (с последующими изменениями)</t>
  </si>
  <si>
    <t>31.03.2023.</t>
  </si>
  <si>
    <t>238-пП</t>
  </si>
  <si>
    <t>30.05.2023.</t>
  </si>
  <si>
    <t>430-пП</t>
  </si>
  <si>
    <t>Првиедение Порядка предоставления и распределения субсидий из бюджета Пензенской области бюджетам муниципальных районов (городских округов) Пензенской области на софинансирование расходов, возникающих при реализации регионального проекта, направленных на реализацию мероприятий по модернизации школьных систем образования в соответствие с одноименным Порядком, утвержденным Министерством просвещения РФ в составе государственной программы РФ "Развитие орбразования"</t>
  </si>
  <si>
    <t>Приведение Порядка предоставления и распределения субсидий из бюджета Пензенской области бюджетам муниципальных районов (городских округов) Пензенской области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в целях достижения показателей и результатов регионального проекта "Успех каждого ребенка", входящего в состав национального проекта "Образование", в соответствие с одноименным Порядком, утвержденным Министерством просвещения РФ в составе государственной программы РФ "Развитие орбразования"</t>
  </si>
  <si>
    <t>01.06.2023.</t>
  </si>
  <si>
    <t>446-пП</t>
  </si>
  <si>
    <t>Внесены изменения в коэффициент корректировки расчетной стоимости каждого объекта капитального ремонта, который применяется в случае если общая расчетная стоимость объектов капитального ремонта превышает объем подлежащих распределению средств, утвержденный Порядком предоставления и распределения субсидий из бюджета Пензенской области бюджетам муниципальных районов (городских округов) Пензенской области на софинансирование расходов, возникающих при реализации регионального проекта, направленных на реализацию мероприятий по модернизации школьных систем образования</t>
  </si>
  <si>
    <t>18.07.2023.</t>
  </si>
  <si>
    <t>604-пП</t>
  </si>
  <si>
    <t>14.08.2023.</t>
  </si>
  <si>
    <t>676-пП</t>
  </si>
  <si>
    <t>1. приведение объемов финансирования государственной программы в соотвветствие с бюджетной росписью на 2024 год и плановый период 2025 и 2026 годов.
2. изменение целевого показателя государственной программы «1.9. Количество новых мест в общеобразовательных организациях субъектов Российской Федерации» за период 2023-2024 годы в связи с опережающим вводом в эксплуатацию общеобразовательной организации на 2425 мест (г. Спутник) и включением в перечень мероприятий строительство сельской школы в с. Большой Вьяс Лунинского района Пензенской области на 160 мест.
3. приведение в соответствие показателей государственных заданий на оказание государственных услуг (выполнение работ) с утвержденными государственными заданиями учреждений, функции и полномочия учредителя в отношении которых осуществляет Министерство образования Пензенской области, и утвержденными бюджетными ассигнованиями</t>
  </si>
  <si>
    <t>1) приведение в соответствие ожидаемых результатов реализации программы (подпрограмм) в паспорте программы (подпрограмм) с приложением № 1 к государственной программе;
2) приведение в соответствие целевых показателей государственной программы с показателями Стратегии социально-экономического развития Пензенской области на период до 2035 года, утвержденной Законом Пензенской области от 15.05.2019 № 3323-ЗПО (с последующими изменениями) 
и с показателями паспортов региональных проектов;
3) приведение в соответствие с утвержденной постановлением Правительства Пензенской области от 18.04.2012 № 274-пП (с последующими изменениями) формой приложения № 2 к государственной программе;
4) приведение в соответствие показателей государственных заданий на оказание государственных услуг (выполнение работ) с утвержденными государственными заданиями учреждений, функции и полномочия учредителя в отношении которых осуществляет Министерство образования Пензенской области;
5) приведение в соответствие объемов реализации государственной программы Пензенской области «Развитие образования в Пензенской области» (далее – государственная программа) и кодов бюджетной классификации 
с Законом Пензенской области от 16.12.2022 № 3935 ЗПО «О бюджете Пензенской области на 2023 год и на плановый период 2024 и 2025 годов» и бюджетной росписью.</t>
  </si>
  <si>
    <t>1224-пП</t>
  </si>
  <si>
    <t>29.12.2023.</t>
  </si>
  <si>
    <t>1) приведение в соответствие объемов реализации государственной программы Пензенской области «Развитие образования в Пензенской области» (далее – государственная программа) и кодов бюджетной классификации с Законом Пензенской области от 16.12.2022 № 3935-ЗПО «О бюджете Пензенской области на 2023 год и на плановый период 2024 и 2025 годов» 
(с последующими изменениями) и бюджетной росписью;
2) приведение в соответствие показателей государственных заданий на оказание государственных услуг (выполнение работ) с утвержденными государственными заданиями учреждений, функции и полномочия учредителя в отношении которых осуществляет Министерство образования Пензенской области, и утвержденными бюджетными ассигнованиями.</t>
  </si>
  <si>
    <t>Внесение в перечень мероприятий госпрограммы мероприятие "Оснащение средствами обучения и воспитания создаваемых мест в общеобразовательных организациях, расположенных в сельской местности" и утверждение Порядка предоставления и распределения иных межбюджетных трансфертов из бюджета Пензенской области бюджетам муниципальных районов Пензенской области по нему</t>
  </si>
  <si>
    <t>ОЦЕНКА
эффективности реализации государственной программы Пензенской области 
"Развитие образования в Пензенской области"</t>
  </si>
  <si>
    <t>Ресурсное обеспечение деятельности общеобразовательных организаций (вечерние школы)</t>
  </si>
  <si>
    <t>Ресурсное  обеспечение деятельности общеобразовательных  организаций (для обучения по адаптированным образовательным программам)</t>
  </si>
  <si>
    <t>1.2.4.</t>
  </si>
  <si>
    <t xml:space="preserve"> 1.2.15.</t>
  </si>
  <si>
    <t xml:space="preserve"> 1.2.16.</t>
  </si>
  <si>
    <t xml:space="preserve"> 1.2.23.</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</si>
  <si>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</si>
  <si>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Ресурсное обеспечение деятельности общеобразовательных организаций (за исключением вечерних (сменных) школ, школ-интернатов, школ-интернатов для обучающихся по адаптированным образовательным программам)</t>
  </si>
  <si>
    <t>1) 1; 
2) 12650; 
3) 0</t>
  </si>
  <si>
    <t>5</t>
  </si>
  <si>
    <t>1.3.2.</t>
  </si>
  <si>
    <t>1.4.7.</t>
  </si>
  <si>
    <t>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</si>
  <si>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2.1.1.</t>
  </si>
  <si>
    <t>2.1.7.</t>
  </si>
  <si>
    <t>2.1.8.</t>
  </si>
  <si>
    <t>2.1.10.</t>
  </si>
  <si>
    <t>2.5.3.</t>
  </si>
  <si>
    <t>1) 100;
2) 2</t>
  </si>
  <si>
    <t>1) 0; 
2) 0; 
3) 75; 
4) 6; 
5) 100</t>
  </si>
  <si>
    <t>1) 0; 
2) 0; 
3) 174; 
4) 15; 
5) 248</t>
  </si>
  <si>
    <t>1) 4500;
2) 30;
3) -</t>
  </si>
  <si>
    <t>1) 11052;
2) 30;
3) -</t>
  </si>
  <si>
    <t>РАСЧЕТ
планируемой оценки эффективности государственной программы Пензенской области 
"Развитие образования в Пензенской области"</t>
  </si>
  <si>
    <t>Приложение № 15</t>
  </si>
  <si>
    <t>Приложение № 16</t>
  </si>
  <si>
    <t>Приложение № 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</si>
</sst>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 _₽_-;\-* #,##0.00\ _₽_-;_-* &quot;-&quot;??\ _₽_-;_-@_-"/>
    <numFmt numFmtId="164" formatCode="0.0"/>
    <numFmt numFmtId="165" formatCode="0.000"/>
    <numFmt numFmtId="166" formatCode="#,##0.000"/>
    <numFmt numFmtId="167" formatCode="#,##0.000000"/>
    <numFmt numFmtId="168" formatCode="0.0000"/>
    <numFmt numFmtId="169" formatCode="0.00000"/>
    <numFmt numFmtId="170" formatCode="0.0000000"/>
    <numFmt numFmtId="171" formatCode="_-* #,##0.0\ _₽_-;\-* #,##0.0\ _₽_-;_-* &quot;-&quot;??\ _₽_-;_-@_-"/>
  </numFmts>
  <fonts count="29" x14ac:knownFonts="1">
    <font>
      <sz val="11"/>
      <color theme="1"/>
      <name val="Calibri"/>
      <family val="2"/>
      <scheme val="minor"/>
    </font>
    <font>
      <b/>
      <sz val="12"/>
      <color theme="1"/>
      <name val="Times New Roman"/>
      <family val="1"/>
      <charset val="204"/>
    </font>
    <font>
      <sz val="11"/>
      <color theme="1"/>
      <name val="Times New Roman"/>
      <family val="1"/>
      <charset val="204"/>
    </font>
    <font>
      <sz val="10"/>
      <color theme="1"/>
      <name val="Times New Roman"/>
      <family val="1"/>
      <charset val="204"/>
    </font>
    <font>
      <sz val="10"/>
      <name val="Arial"/>
      <family val="2"/>
      <charset val="204"/>
    </font>
    <font>
      <b/>
      <sz val="11"/>
      <color theme="1"/>
      <name val="Times New Roman"/>
      <family val="1"/>
      <charset val="204"/>
    </font>
    <font>
      <sz val="12"/>
      <color theme="1"/>
      <name val="Times New Roman"/>
      <family val="1"/>
      <charset val="204"/>
    </font>
    <font>
      <b/>
      <sz val="9"/>
      <color theme="1"/>
      <name val="Times New Roman"/>
      <family val="1"/>
      <charset val="204"/>
    </font>
    <font>
      <sz val="9"/>
      <color theme="1"/>
      <name val="Times New Roman"/>
      <family val="1"/>
      <charset val="204"/>
    </font>
    <font>
      <u/>
      <sz val="11"/>
      <color theme="10"/>
      <name val="Calibri"/>
      <family val="2"/>
      <scheme val="minor"/>
    </font>
    <font>
      <b/>
      <sz val="12"/>
      <name val="Times New Roman"/>
      <family val="1"/>
      <charset val="204"/>
    </font>
    <font>
      <i/>
      <sz val="11"/>
      <color theme="1"/>
      <name val="Times New Roman"/>
      <family val="1"/>
      <charset val="204"/>
    </font>
    <font>
      <sz val="10"/>
      <name val="Times New Roman"/>
      <family val="1"/>
      <charset val="204"/>
    </font>
    <font>
      <u/>
      <sz val="14"/>
      <color theme="1"/>
      <name val="Times New Roman"/>
      <family val="1"/>
      <charset val="204"/>
    </font>
    <font>
      <sz val="8"/>
      <color theme="1"/>
      <name val="Times New Roman"/>
      <family val="1"/>
      <charset val="204"/>
    </font>
    <font>
      <b/>
      <sz val="14"/>
      <name val="Times New Roman"/>
      <family val="1"/>
      <charset val="204"/>
    </font>
    <font>
      <b/>
      <sz val="14"/>
      <name val="Arial"/>
      <family val="2"/>
      <charset val="204"/>
    </font>
    <font>
      <sz val="9"/>
      <name val="Times New Roman"/>
      <family val="1"/>
      <charset val="204"/>
    </font>
    <font>
      <sz val="9"/>
      <color theme="1"/>
      <name val="Calibri"/>
      <family val="2"/>
      <scheme val="minor"/>
    </font>
    <font>
      <b/>
      <sz val="9"/>
      <color theme="1"/>
      <name val="Calibri"/>
      <family val="2"/>
      <scheme val="minor"/>
    </font>
    <font>
      <b/>
      <i/>
      <sz val="9"/>
      <color theme="1"/>
      <name val="Times New Roman"/>
      <family val="1"/>
      <charset val="204"/>
    </font>
    <font>
      <b/>
      <i/>
      <sz val="9"/>
      <color theme="1"/>
      <name val="Calibri"/>
      <family val="2"/>
      <scheme val="minor"/>
    </font>
    <font>
      <sz val="16"/>
      <name val="Times New Roman"/>
      <family val="1"/>
      <charset val="204"/>
    </font>
    <font>
      <sz val="8"/>
      <name val="Times New Roman"/>
      <family val="1"/>
      <charset val="204"/>
    </font>
    <font>
      <b/>
      <i/>
      <sz val="11"/>
      <color theme="1"/>
      <name val="Times New Roman"/>
      <family val="1"/>
      <charset val="204"/>
    </font>
    <font>
      <b/>
      <i/>
      <sz val="11"/>
      <color theme="1"/>
      <name val="Calibri"/>
      <family val="2"/>
      <scheme val="minor"/>
    </font>
    <font>
      <b/>
      <i/>
      <sz val="11"/>
      <name val="Times New Roman"/>
      <family val="1"/>
      <charset val="204"/>
    </font>
    <font>
      <sz val="14"/>
      <color theme="1"/>
      <name val="Times New Roman"/>
      <family val="1"/>
      <charset val="204"/>
    </font>
    <font>
      <sz val="11"/>
      <color theme="1"/>
      <name val="Calibri"/>
      <family val="2"/>
      <scheme val="minor"/>
    </font>
  </fonts>
  <fills count="3">
    <fill>
      <patternFill patternType="none"/>
    </fill>
    <fill>
      <patternFill patternType="gray125"/>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4" fillId="0" borderId="0"/>
    <xf numFmtId="0" fontId="9" fillId="0" borderId="0" applyNumberFormat="0" applyFill="0" applyBorder="0" applyAlignment="0" applyProtection="0"/>
    <xf numFmtId="43" fontId="28" fillId="0" borderId="0" applyFont="0" applyFill="0" applyBorder="0" applyAlignment="0" applyProtection="0"/>
  </cellStyleXfs>
  <cellXfs count="176">
    <xf numFmtId="0" fontId="0" fillId="0" borderId="0" xfId="0"/>
    <xf numFmtId="0" fontId="2" fillId="0" borderId="0" xfId="0" applyFont="1"/>
    <xf numFmtId="0" fontId="6" fillId="0" borderId="0" xfId="0" applyFont="1"/>
    <xf numFmtId="0" fontId="0" fillId="0" borderId="0" xfId="0" applyAlignment="1">
      <alignment horizontal="center" vertical="center"/>
    </xf>
    <xf numFmtId="0" fontId="1" fillId="0" borderId="0" xfId="0" applyFont="1"/>
    <xf numFmtId="164" fontId="2" fillId="0" borderId="1" xfId="0" applyNumberFormat="1" applyFont="1" applyBorder="1" applyAlignment="1">
      <alignment horizontal="center" vertical="center" wrapText="1"/>
    </xf>
    <xf numFmtId="0" fontId="2" fillId="0" borderId="1" xfId="0" applyFont="1" applyBorder="1" applyAlignment="1">
      <alignment horizontal="justify"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quotePrefix="1" applyFont="1" applyBorder="1" applyAlignment="1">
      <alignment horizontal="center" vertical="center" wrapText="1"/>
    </xf>
    <xf numFmtId="49" fontId="2" fillId="0" borderId="5" xfId="0" applyNumberFormat="1" applyFont="1" applyBorder="1" applyAlignment="1">
      <alignment horizontal="center" vertical="center" wrapText="1"/>
    </xf>
    <xf numFmtId="0" fontId="5" fillId="0" borderId="0" xfId="0" applyFont="1" applyAlignment="1">
      <alignment vertical="center" wrapText="1"/>
    </xf>
    <xf numFmtId="0" fontId="2" fillId="0" borderId="0" xfId="0" applyFont="1" applyAlignment="1">
      <alignment horizontal="left" wrapText="1"/>
    </xf>
    <xf numFmtId="0" fontId="2" fillId="0" borderId="0" xfId="0" applyFont="1" applyAlignment="1">
      <alignment horizontal="center" wrapText="1"/>
    </xf>
    <xf numFmtId="0" fontId="2" fillId="0" borderId="0" xfId="0" applyFont="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horizontal="justify" wrapText="1"/>
    </xf>
    <xf numFmtId="0" fontId="0" fillId="0" borderId="1" xfId="0" applyBorder="1"/>
    <xf numFmtId="0" fontId="17" fillId="0" borderId="1" xfId="0" applyNumberFormat="1" applyFont="1" applyFill="1" applyBorder="1" applyAlignment="1">
      <alignment horizontal="center" vertical="center" wrapText="1"/>
    </xf>
    <xf numFmtId="0" fontId="0" fillId="0" borderId="0" xfId="0" applyFill="1"/>
    <xf numFmtId="0" fontId="2" fillId="0" borderId="1" xfId="0" applyFont="1" applyBorder="1" applyAlignment="1">
      <alignment horizontal="center" vertical="center" wrapText="1"/>
    </xf>
    <xf numFmtId="164"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17" fillId="0" borderId="1" xfId="0" applyFont="1" applyFill="1" applyBorder="1" applyAlignment="1">
      <alignment horizontal="center" vertical="center" wrapText="1"/>
    </xf>
    <xf numFmtId="0" fontId="18" fillId="0" borderId="0" xfId="0" applyFont="1" applyFill="1"/>
    <xf numFmtId="0" fontId="7" fillId="0" borderId="1" xfId="0" applyFont="1" applyFill="1" applyBorder="1" applyAlignment="1">
      <alignment horizontal="center" vertical="center"/>
    </xf>
    <xf numFmtId="0" fontId="19" fillId="0" borderId="0" xfId="0" applyFont="1" applyFill="1"/>
    <xf numFmtId="0" fontId="8" fillId="0" borderId="1" xfId="0" applyFont="1" applyFill="1" applyBorder="1" applyAlignment="1">
      <alignment horizontal="center" vertical="center"/>
    </xf>
    <xf numFmtId="0" fontId="8" fillId="0" borderId="1" xfId="0" applyFont="1" applyFill="1" applyBorder="1" applyAlignment="1">
      <alignment horizontal="justify" vertical="center"/>
    </xf>
    <xf numFmtId="0" fontId="8" fillId="0" borderId="1" xfId="0" applyFont="1" applyFill="1" applyBorder="1" applyAlignment="1">
      <alignment horizontal="center" vertical="center" wrapText="1"/>
    </xf>
    <xf numFmtId="4" fontId="8" fillId="0" borderId="1" xfId="0" applyNumberFormat="1" applyFont="1" applyFill="1" applyBorder="1" applyAlignment="1">
      <alignment horizontal="center" vertical="center"/>
    </xf>
    <xf numFmtId="165" fontId="8"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xf>
    <xf numFmtId="0" fontId="20" fillId="0" borderId="1" xfId="0" applyFont="1" applyFill="1" applyBorder="1" applyAlignment="1">
      <alignment horizontal="center" vertical="center"/>
    </xf>
    <xf numFmtId="2" fontId="20" fillId="0" borderId="1" xfId="0" applyNumberFormat="1" applyFont="1" applyFill="1" applyBorder="1" applyAlignment="1">
      <alignment horizontal="center" vertical="center"/>
    </xf>
    <xf numFmtId="165" fontId="20" fillId="0" borderId="1" xfId="0" applyNumberFormat="1" applyFont="1" applyFill="1" applyBorder="1" applyAlignment="1">
      <alignment horizontal="center" vertical="center"/>
    </xf>
    <xf numFmtId="0" fontId="21" fillId="0" borderId="0" xfId="0" applyFont="1" applyFill="1"/>
    <xf numFmtId="165" fontId="7" fillId="0" borderId="1" xfId="0" applyNumberFormat="1" applyFont="1" applyFill="1" applyBorder="1" applyAlignment="1">
      <alignment horizontal="center" vertical="center"/>
    </xf>
    <xf numFmtId="3" fontId="8" fillId="0" borderId="1" xfId="0" applyNumberFormat="1"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167" fontId="18" fillId="0" borderId="0" xfId="0" applyNumberFormat="1" applyFont="1" applyFill="1"/>
    <xf numFmtId="165" fontId="24" fillId="0" borderId="1" xfId="0" applyNumberFormat="1" applyFont="1" applyFill="1" applyBorder="1" applyAlignment="1">
      <alignment horizontal="center" vertical="center" wrapText="1"/>
    </xf>
    <xf numFmtId="165" fontId="26" fillId="0" borderId="1" xfId="0" applyNumberFormat="1" applyFont="1" applyFill="1" applyBorder="1" applyAlignment="1">
      <alignment horizontal="center" vertical="center" wrapText="1"/>
    </xf>
    <xf numFmtId="14" fontId="8" fillId="0" borderId="1" xfId="0" applyNumberFormat="1" applyFont="1" applyFill="1" applyBorder="1" applyAlignment="1">
      <alignment horizontal="center" vertical="center"/>
    </xf>
    <xf numFmtId="0" fontId="2" fillId="0" borderId="0" xfId="0" applyFont="1" applyAlignment="1">
      <alignment horizontal="center" vertical="center"/>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1" fontId="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0" fontId="6" fillId="0" borderId="0" xfId="0" applyFont="1" applyAlignment="1">
      <alignment vertical="center"/>
    </xf>
    <xf numFmtId="1" fontId="6"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2" fontId="6" fillId="0" borderId="1" xfId="0" applyNumberFormat="1" applyFont="1" applyFill="1" applyBorder="1" applyAlignment="1">
      <alignment horizontal="center" vertical="center" wrapText="1"/>
    </xf>
    <xf numFmtId="49" fontId="6" fillId="0" borderId="1" xfId="0" applyNumberFormat="1" applyFont="1" applyBorder="1" applyAlignment="1">
      <alignment horizontal="center" vertical="center" wrapText="1"/>
    </xf>
    <xf numFmtId="168" fontId="6" fillId="0" borderId="1" xfId="0" applyNumberFormat="1" applyFont="1" applyBorder="1" applyAlignment="1">
      <alignment horizontal="center" vertical="center" wrapText="1"/>
    </xf>
    <xf numFmtId="168" fontId="6" fillId="0" borderId="1" xfId="0" applyNumberFormat="1" applyFont="1" applyFill="1" applyBorder="1" applyAlignment="1">
      <alignment horizontal="center" vertical="center" wrapText="1"/>
    </xf>
    <xf numFmtId="2" fontId="6"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12" fillId="0" borderId="1" xfId="2" applyFont="1" applyBorder="1" applyAlignment="1">
      <alignment horizontal="center" vertical="center" wrapText="1"/>
    </xf>
    <xf numFmtId="168" fontId="2" fillId="0" borderId="0" xfId="0" applyNumberFormat="1" applyFont="1"/>
    <xf numFmtId="169" fontId="2" fillId="0" borderId="0" xfId="0" applyNumberFormat="1" applyFont="1"/>
    <xf numFmtId="170" fontId="2" fillId="0" borderId="0" xfId="0" applyNumberFormat="1" applyFont="1"/>
    <xf numFmtId="0" fontId="2" fillId="0" borderId="0" xfId="0" applyFont="1" applyFill="1"/>
    <xf numFmtId="0" fontId="2" fillId="0" borderId="1" xfId="0" applyFont="1" applyFill="1" applyBorder="1" applyAlignment="1">
      <alignment horizontal="justify" vertical="center" wrapText="1"/>
    </xf>
    <xf numFmtId="0" fontId="0" fillId="0" borderId="1" xfId="0" applyFill="1" applyBorder="1"/>
    <xf numFmtId="0" fontId="0" fillId="0" borderId="0" xfId="0" applyFill="1" applyAlignment="1">
      <alignment horizontal="center" vertical="center"/>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4" xfId="0" applyFont="1" applyFill="1" applyBorder="1" applyAlignment="1">
      <alignment horizontal="center" vertical="center" wrapText="1"/>
    </xf>
    <xf numFmtId="3" fontId="8"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2" fontId="20"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3" fontId="20" fillId="0" borderId="1" xfId="3" applyFont="1" applyFill="1" applyBorder="1" applyAlignment="1">
      <alignment horizontal="center" vertical="center"/>
    </xf>
    <xf numFmtId="43" fontId="20" fillId="0" borderId="1" xfId="3" applyNumberFormat="1" applyFont="1" applyFill="1" applyBorder="1" applyAlignment="1">
      <alignment horizontal="center" vertical="center"/>
    </xf>
    <xf numFmtId="0" fontId="17" fillId="0" borderId="1" xfId="0" applyFont="1" applyFill="1" applyBorder="1" applyAlignment="1">
      <alignment horizontal="center" vertical="center" wrapText="1"/>
    </xf>
    <xf numFmtId="0" fontId="0" fillId="0" borderId="0" xfId="0" applyAlignment="1">
      <alignment horizontal="right"/>
    </xf>
    <xf numFmtId="0" fontId="2" fillId="0" borderId="0" xfId="0" applyFont="1" applyAlignment="1">
      <alignment horizontal="right"/>
    </xf>
    <xf numFmtId="2" fontId="2" fillId="0" borderId="1"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2" fontId="26" fillId="0" borderId="1" xfId="0" applyNumberFormat="1" applyFont="1" applyFill="1" applyBorder="1" applyAlignment="1">
      <alignment horizontal="center" vertical="center" wrapText="1"/>
    </xf>
    <xf numFmtId="171" fontId="26" fillId="0" borderId="1" xfId="3" applyNumberFormat="1" applyFont="1" applyFill="1" applyBorder="1" applyAlignment="1">
      <alignment horizontal="center" vertical="center" wrapText="1"/>
    </xf>
    <xf numFmtId="0" fontId="25" fillId="0" borderId="0" xfId="0" applyFont="1" applyFill="1"/>
    <xf numFmtId="2" fontId="24" fillId="0" borderId="1" xfId="0" applyNumberFormat="1" applyFont="1" applyFill="1" applyBorder="1" applyAlignment="1">
      <alignment horizontal="center" vertical="center" wrapText="1"/>
    </xf>
    <xf numFmtId="171" fontId="24" fillId="0" borderId="1" xfId="3" applyNumberFormat="1" applyFont="1" applyFill="1" applyBorder="1" applyAlignment="1">
      <alignment horizontal="center" vertical="center" wrapText="1"/>
    </xf>
    <xf numFmtId="166" fontId="24" fillId="0" borderId="1" xfId="0" applyNumberFormat="1" applyFont="1" applyFill="1" applyBorder="1" applyAlignment="1">
      <alignment horizontal="center" vertical="center" wrapText="1"/>
    </xf>
    <xf numFmtId="0" fontId="6" fillId="0" borderId="0" xfId="0" applyFont="1" applyAlignment="1">
      <alignment horizontal="right"/>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 fillId="0" borderId="0" xfId="0" applyFont="1" applyAlignment="1">
      <alignment horizontal="center" wrapText="1"/>
    </xf>
    <xf numFmtId="0" fontId="1" fillId="0" borderId="0" xfId="0" applyFont="1" applyAlignment="1">
      <alignment horizontal="center"/>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wrapText="1"/>
    </xf>
    <xf numFmtId="0" fontId="2" fillId="0" borderId="4" xfId="0" applyFont="1" applyBorder="1" applyAlignment="1">
      <alignment horizont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Fill="1" applyBorder="1" applyAlignment="1">
      <alignment vertical="center" wrapText="1"/>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 fillId="0" borderId="0" xfId="0" applyFont="1" applyAlignment="1">
      <alignment horizontal="center" vertical="center" wrapText="1"/>
    </xf>
    <xf numFmtId="164" fontId="2" fillId="0" borderId="1" xfId="0" applyNumberFormat="1"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8"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3" xfId="0" applyFont="1" applyBorder="1" applyAlignment="1">
      <alignment horizontal="center" vertical="center" wrapText="1"/>
    </xf>
    <xf numFmtId="0" fontId="27" fillId="0" borderId="0" xfId="0" applyFont="1" applyFill="1" applyAlignment="1">
      <alignment horizontal="right"/>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15" fillId="0" borderId="0" xfId="0" applyFont="1" applyFill="1" applyAlignment="1">
      <alignment horizontal="center" vertical="center" wrapText="1"/>
    </xf>
    <xf numFmtId="0" fontId="17" fillId="0" borderId="2"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20" fillId="0" borderId="5" xfId="0" applyFont="1" applyFill="1" applyBorder="1" applyAlignment="1">
      <alignment horizontal="center" vertical="center"/>
    </xf>
    <xf numFmtId="0" fontId="20" fillId="0" borderId="7"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17" fillId="0" borderId="1" xfId="0" applyFont="1" applyFill="1" applyBorder="1" applyAlignment="1">
      <alignment horizontal="center" vertical="top" wrapText="1"/>
    </xf>
    <xf numFmtId="0" fontId="10" fillId="0" borderId="0" xfId="0" applyFont="1" applyFill="1" applyAlignment="1">
      <alignment horizontal="center" vertical="center" wrapText="1"/>
    </xf>
    <xf numFmtId="0" fontId="0" fillId="0" borderId="0" xfId="0" applyFill="1" applyAlignment="1">
      <alignment vertical="center"/>
    </xf>
    <xf numFmtId="0" fontId="15" fillId="0" borderId="0" xfId="0" applyFont="1" applyFill="1" applyAlignment="1">
      <alignment horizontal="center" vertical="center"/>
    </xf>
    <xf numFmtId="0" fontId="16" fillId="0" borderId="0" xfId="0" applyFont="1" applyFill="1" applyAlignment="1">
      <alignment horizontal="center" vertical="center"/>
    </xf>
    <xf numFmtId="0" fontId="10" fillId="0" borderId="1"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 fillId="0" borderId="5" xfId="0" applyFont="1" applyFill="1" applyBorder="1" applyAlignment="1">
      <alignment horizontal="center"/>
    </xf>
    <xf numFmtId="0" fontId="2" fillId="0" borderId="6" xfId="0" applyFont="1" applyFill="1" applyBorder="1" applyAlignment="1">
      <alignment horizontal="center"/>
    </xf>
    <xf numFmtId="0" fontId="2" fillId="0" borderId="7" xfId="0" applyFont="1" applyFill="1" applyBorder="1" applyAlignment="1">
      <alignment horizontal="center"/>
    </xf>
  </cellXfs>
  <cellStyles count="4">
    <cellStyle name="Гиперссылка" xfId="2" builtinId="8"/>
    <cellStyle name="Обычный" xfId="0" builtinId="0"/>
    <cellStyle name="Обычный 2" xfId="1"/>
    <cellStyle name="Финансовый" xfId="3"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3"/>
  <sheetViews>
    <sheetView zoomScaleNormal="100" workbookViewId="0">
      <selection activeCell="G1" sqref="G1:H1"/>
    </sheetView>
  </sheetViews>
  <sheetFormatPr defaultRowHeight="15.75" x14ac:dyDescent="0.25"/>
  <cols>
    <col min="1" max="1" width="4.7109375" style="2" customWidth="1"/>
    <col min="2" max="2" width="142.5703125" style="2" customWidth="1"/>
    <col min="3" max="3" width="11" style="2" customWidth="1"/>
    <col min="4" max="4" width="9.85546875" style="2" customWidth="1"/>
    <col min="5" max="5" width="10.28515625" style="2" customWidth="1"/>
    <col min="6" max="6" width="13" style="2" customWidth="1"/>
    <col min="7" max="7" width="15.7109375" style="2" customWidth="1"/>
    <col min="8" max="8" width="63" style="2" customWidth="1"/>
    <col min="9" max="16384" width="9.140625" style="2"/>
  </cols>
  <sheetData>
    <row r="1" spans="1:8" x14ac:dyDescent="0.25">
      <c r="G1" s="97" t="s">
        <v>399</v>
      </c>
      <c r="H1" s="97"/>
    </row>
    <row r="3" spans="1:8" ht="46.5" customHeight="1" x14ac:dyDescent="0.25">
      <c r="A3" s="101" t="s">
        <v>398</v>
      </c>
      <c r="B3" s="102"/>
      <c r="C3" s="102"/>
      <c r="D3" s="102"/>
      <c r="E3" s="102"/>
      <c r="F3" s="102"/>
      <c r="G3" s="102"/>
      <c r="H3" s="102"/>
    </row>
    <row r="4" spans="1:8" x14ac:dyDescent="0.25">
      <c r="A4" s="4"/>
    </row>
    <row r="5" spans="1:8" x14ac:dyDescent="0.25">
      <c r="A5" s="105" t="s">
        <v>62</v>
      </c>
      <c r="B5" s="105"/>
      <c r="C5" s="105" t="s">
        <v>36</v>
      </c>
      <c r="D5" s="105"/>
      <c r="E5" s="105"/>
      <c r="F5" s="105"/>
      <c r="G5" s="105"/>
      <c r="H5" s="105"/>
    </row>
    <row r="6" spans="1:8" x14ac:dyDescent="0.25">
      <c r="A6" s="103" t="s">
        <v>0</v>
      </c>
      <c r="B6" s="105" t="s">
        <v>63</v>
      </c>
      <c r="C6" s="105" t="s">
        <v>64</v>
      </c>
      <c r="D6" s="105" t="s">
        <v>115</v>
      </c>
      <c r="E6" s="105"/>
      <c r="F6" s="105" t="s">
        <v>116</v>
      </c>
      <c r="G6" s="105" t="s">
        <v>117</v>
      </c>
      <c r="H6" s="105" t="s">
        <v>118</v>
      </c>
    </row>
    <row r="7" spans="1:8" ht="31.5" x14ac:dyDescent="0.25">
      <c r="A7" s="104"/>
      <c r="B7" s="105"/>
      <c r="C7" s="105"/>
      <c r="D7" s="47" t="s">
        <v>119</v>
      </c>
      <c r="E7" s="47" t="s">
        <v>120</v>
      </c>
      <c r="F7" s="105"/>
      <c r="G7" s="105"/>
      <c r="H7" s="105"/>
    </row>
    <row r="8" spans="1:8" x14ac:dyDescent="0.25">
      <c r="A8" s="105" t="s">
        <v>252</v>
      </c>
      <c r="B8" s="105"/>
      <c r="C8" s="105"/>
      <c r="D8" s="105"/>
      <c r="E8" s="105"/>
      <c r="F8" s="105"/>
      <c r="G8" s="105"/>
      <c r="H8" s="105"/>
    </row>
    <row r="9" spans="1:8" s="53" customFormat="1" ht="47.25" x14ac:dyDescent="0.25">
      <c r="A9" s="47">
        <v>1</v>
      </c>
      <c r="B9" s="47" t="s">
        <v>66</v>
      </c>
      <c r="C9" s="47" t="s">
        <v>65</v>
      </c>
      <c r="D9" s="51">
        <v>100</v>
      </c>
      <c r="E9" s="51">
        <v>100</v>
      </c>
      <c r="F9" s="52">
        <f>E9-D9</f>
        <v>0</v>
      </c>
      <c r="G9" s="52">
        <f>ROUND(E9/D9*100,1)</f>
        <v>100</v>
      </c>
      <c r="H9" s="47"/>
    </row>
    <row r="10" spans="1:8" s="53" customFormat="1" ht="31.5" x14ac:dyDescent="0.25">
      <c r="A10" s="47">
        <v>2</v>
      </c>
      <c r="B10" s="47" t="s">
        <v>312</v>
      </c>
      <c r="C10" s="47" t="s">
        <v>65</v>
      </c>
      <c r="D10" s="51">
        <v>100</v>
      </c>
      <c r="E10" s="54">
        <v>100</v>
      </c>
      <c r="F10" s="52">
        <f>D10-E10</f>
        <v>0</v>
      </c>
      <c r="G10" s="52">
        <f>D10/E10*100</f>
        <v>100</v>
      </c>
      <c r="H10" s="47"/>
    </row>
    <row r="11" spans="1:8" s="53" customFormat="1" ht="31.5" x14ac:dyDescent="0.25">
      <c r="A11" s="47">
        <v>3</v>
      </c>
      <c r="B11" s="47" t="s">
        <v>334</v>
      </c>
      <c r="C11" s="47" t="s">
        <v>65</v>
      </c>
      <c r="D11" s="52">
        <v>94.6</v>
      </c>
      <c r="E11" s="55">
        <v>95.2</v>
      </c>
      <c r="F11" s="52">
        <f t="shared" ref="F11:F15" si="0">E11-D11</f>
        <v>0.6</v>
      </c>
      <c r="G11" s="52">
        <f t="shared" ref="G11:G15" si="1">ROUND(E11/D11*100,1)</f>
        <v>100.6</v>
      </c>
      <c r="H11" s="48" t="s">
        <v>402</v>
      </c>
    </row>
    <row r="12" spans="1:8" s="53" customFormat="1" x14ac:dyDescent="0.25">
      <c r="A12" s="47">
        <v>4</v>
      </c>
      <c r="B12" s="47" t="s">
        <v>341</v>
      </c>
      <c r="C12" s="47" t="s">
        <v>65</v>
      </c>
      <c r="D12" s="52">
        <v>33</v>
      </c>
      <c r="E12" s="55">
        <v>33</v>
      </c>
      <c r="F12" s="52">
        <f t="shared" si="0"/>
        <v>0</v>
      </c>
      <c r="G12" s="52">
        <f t="shared" si="1"/>
        <v>100</v>
      </c>
      <c r="H12" s="47"/>
    </row>
    <row r="13" spans="1:8" s="53" customFormat="1" ht="31.5" x14ac:dyDescent="0.25">
      <c r="A13" s="47">
        <v>5</v>
      </c>
      <c r="B13" s="47" t="s">
        <v>278</v>
      </c>
      <c r="C13" s="47" t="s">
        <v>65</v>
      </c>
      <c r="D13" s="52">
        <v>79.5</v>
      </c>
      <c r="E13" s="56">
        <v>81.88</v>
      </c>
      <c r="F13" s="52">
        <f t="shared" si="0"/>
        <v>2.4</v>
      </c>
      <c r="G13" s="52">
        <f t="shared" si="1"/>
        <v>103</v>
      </c>
      <c r="H13" s="47" t="s">
        <v>400</v>
      </c>
    </row>
    <row r="14" spans="1:8" s="53" customFormat="1" ht="31.5" x14ac:dyDescent="0.25">
      <c r="A14" s="47">
        <v>6</v>
      </c>
      <c r="B14" s="47" t="s">
        <v>335</v>
      </c>
      <c r="C14" s="47" t="s">
        <v>65</v>
      </c>
      <c r="D14" s="51">
        <v>57</v>
      </c>
      <c r="E14" s="56">
        <v>83.19</v>
      </c>
      <c r="F14" s="52">
        <f t="shared" si="0"/>
        <v>26.2</v>
      </c>
      <c r="G14" s="52">
        <f t="shared" si="1"/>
        <v>145.9</v>
      </c>
      <c r="H14" s="48" t="s">
        <v>405</v>
      </c>
    </row>
    <row r="15" spans="1:8" s="53" customFormat="1" ht="63" x14ac:dyDescent="0.25">
      <c r="A15" s="47">
        <v>7</v>
      </c>
      <c r="B15" s="47" t="s">
        <v>192</v>
      </c>
      <c r="C15" s="47" t="s">
        <v>65</v>
      </c>
      <c r="D15" s="51">
        <v>100</v>
      </c>
      <c r="E15" s="54">
        <v>100</v>
      </c>
      <c r="F15" s="52">
        <f t="shared" si="0"/>
        <v>0</v>
      </c>
      <c r="G15" s="52">
        <f t="shared" si="1"/>
        <v>100</v>
      </c>
      <c r="H15" s="47"/>
    </row>
    <row r="16" spans="1:8" s="53" customFormat="1" x14ac:dyDescent="0.25">
      <c r="A16" s="105" t="s">
        <v>67</v>
      </c>
      <c r="B16" s="105"/>
      <c r="C16" s="105"/>
      <c r="D16" s="105"/>
      <c r="E16" s="105"/>
      <c r="F16" s="105"/>
      <c r="G16" s="105"/>
      <c r="H16" s="105"/>
    </row>
    <row r="17" spans="1:8" s="53" customFormat="1" ht="47.25" x14ac:dyDescent="0.25">
      <c r="A17" s="57" t="s">
        <v>41</v>
      </c>
      <c r="B17" s="47" t="s">
        <v>68</v>
      </c>
      <c r="C17" s="47" t="s">
        <v>65</v>
      </c>
      <c r="D17" s="51">
        <v>100</v>
      </c>
      <c r="E17" s="54">
        <v>100</v>
      </c>
      <c r="F17" s="52">
        <f t="shared" ref="F17:F22" si="2">E17-D17</f>
        <v>0</v>
      </c>
      <c r="G17" s="52">
        <f t="shared" ref="G17:G22" si="3">ROUND(E17/D17*100,1)</f>
        <v>100</v>
      </c>
      <c r="H17" s="47"/>
    </row>
    <row r="18" spans="1:8" s="53" customFormat="1" x14ac:dyDescent="0.25">
      <c r="A18" s="57" t="s">
        <v>42</v>
      </c>
      <c r="B18" s="47" t="s">
        <v>69</v>
      </c>
      <c r="C18" s="47" t="s">
        <v>70</v>
      </c>
      <c r="D18" s="51">
        <v>3685</v>
      </c>
      <c r="E18" s="54">
        <v>3685</v>
      </c>
      <c r="F18" s="52">
        <f t="shared" si="2"/>
        <v>0</v>
      </c>
      <c r="G18" s="52">
        <f t="shared" si="3"/>
        <v>100</v>
      </c>
      <c r="H18" s="47"/>
    </row>
    <row r="19" spans="1:8" s="53" customFormat="1" ht="110.25" x14ac:dyDescent="0.25">
      <c r="A19" s="57" t="s">
        <v>43</v>
      </c>
      <c r="B19" s="47" t="s">
        <v>228</v>
      </c>
      <c r="C19" s="47" t="s">
        <v>229</v>
      </c>
      <c r="D19" s="58">
        <v>3.85E-2</v>
      </c>
      <c r="E19" s="59">
        <v>0.1032</v>
      </c>
      <c r="F19" s="52">
        <f t="shared" si="2"/>
        <v>0.1</v>
      </c>
      <c r="G19" s="52">
        <f t="shared" si="3"/>
        <v>268.10000000000002</v>
      </c>
      <c r="H19" s="48" t="s">
        <v>408</v>
      </c>
    </row>
    <row r="20" spans="1:8" s="53" customFormat="1" ht="31.5" x14ac:dyDescent="0.25">
      <c r="A20" s="57" t="s">
        <v>44</v>
      </c>
      <c r="B20" s="47" t="s">
        <v>342</v>
      </c>
      <c r="C20" s="47" t="s">
        <v>250</v>
      </c>
      <c r="D20" s="51">
        <v>1</v>
      </c>
      <c r="E20" s="54">
        <v>1</v>
      </c>
      <c r="F20" s="52">
        <f t="shared" si="2"/>
        <v>0</v>
      </c>
      <c r="G20" s="52">
        <f t="shared" si="3"/>
        <v>100</v>
      </c>
      <c r="H20" s="47"/>
    </row>
    <row r="21" spans="1:8" s="53" customFormat="1" ht="63" x14ac:dyDescent="0.25">
      <c r="A21" s="57" t="s">
        <v>45</v>
      </c>
      <c r="B21" s="47" t="s">
        <v>296</v>
      </c>
      <c r="C21" s="47" t="s">
        <v>65</v>
      </c>
      <c r="D21" s="52">
        <v>11.5</v>
      </c>
      <c r="E21" s="56">
        <v>14.55</v>
      </c>
      <c r="F21" s="52">
        <f t="shared" si="2"/>
        <v>3.1</v>
      </c>
      <c r="G21" s="52">
        <f t="shared" si="3"/>
        <v>126.5</v>
      </c>
      <c r="H21" s="48" t="s">
        <v>403</v>
      </c>
    </row>
    <row r="22" spans="1:8" s="53" customFormat="1" ht="31.5" x14ac:dyDescent="0.25">
      <c r="A22" s="57" t="s">
        <v>122</v>
      </c>
      <c r="B22" s="47" t="s">
        <v>297</v>
      </c>
      <c r="C22" s="47" t="s">
        <v>65</v>
      </c>
      <c r="D22" s="51">
        <v>37</v>
      </c>
      <c r="E22" s="56">
        <v>110.65</v>
      </c>
      <c r="F22" s="52">
        <f t="shared" si="2"/>
        <v>73.7</v>
      </c>
      <c r="G22" s="52">
        <f t="shared" si="3"/>
        <v>299.10000000000002</v>
      </c>
      <c r="H22" s="48" t="s">
        <v>404</v>
      </c>
    </row>
    <row r="23" spans="1:8" s="53" customFormat="1" x14ac:dyDescent="0.25">
      <c r="A23" s="105" t="s">
        <v>71</v>
      </c>
      <c r="B23" s="105"/>
      <c r="C23" s="105"/>
      <c r="D23" s="105"/>
      <c r="E23" s="105"/>
      <c r="F23" s="105"/>
      <c r="G23" s="105"/>
      <c r="H23" s="47"/>
    </row>
    <row r="24" spans="1:8" s="53" customFormat="1" ht="31.5" x14ac:dyDescent="0.25">
      <c r="A24" s="57" t="s">
        <v>46</v>
      </c>
      <c r="B24" s="47" t="s">
        <v>197</v>
      </c>
      <c r="C24" s="47" t="s">
        <v>65</v>
      </c>
      <c r="D24" s="47">
        <v>94</v>
      </c>
      <c r="E24" s="54">
        <v>94</v>
      </c>
      <c r="F24" s="52">
        <f t="shared" ref="F24:F26" si="4">E24-D24</f>
        <v>0</v>
      </c>
      <c r="G24" s="52">
        <f t="shared" ref="G24:G26" si="5">ROUND(E24/D24*100,1)</f>
        <v>100</v>
      </c>
      <c r="H24" s="47"/>
    </row>
    <row r="25" spans="1:8" s="53" customFormat="1" ht="31.5" x14ac:dyDescent="0.25">
      <c r="A25" s="57" t="s">
        <v>47</v>
      </c>
      <c r="B25" s="47" t="s">
        <v>336</v>
      </c>
      <c r="C25" s="47" t="s">
        <v>65</v>
      </c>
      <c r="D25" s="51">
        <v>20</v>
      </c>
      <c r="E25" s="56">
        <v>82.78</v>
      </c>
      <c r="F25" s="52">
        <f t="shared" si="4"/>
        <v>62.8</v>
      </c>
      <c r="G25" s="52">
        <f t="shared" si="5"/>
        <v>413.9</v>
      </c>
      <c r="H25" s="48" t="s">
        <v>406</v>
      </c>
    </row>
    <row r="26" spans="1:8" s="53" customFormat="1" ht="47.25" x14ac:dyDescent="0.25">
      <c r="A26" s="57" t="s">
        <v>48</v>
      </c>
      <c r="B26" s="47" t="s">
        <v>337</v>
      </c>
      <c r="C26" s="47" t="s">
        <v>65</v>
      </c>
      <c r="D26" s="52">
        <v>26.8</v>
      </c>
      <c r="E26" s="60">
        <v>43.86</v>
      </c>
      <c r="F26" s="52">
        <f t="shared" si="4"/>
        <v>17.100000000000001</v>
      </c>
      <c r="G26" s="52">
        <f t="shared" si="5"/>
        <v>163.69999999999999</v>
      </c>
      <c r="H26" s="48" t="s">
        <v>401</v>
      </c>
    </row>
    <row r="27" spans="1:8" s="53" customFormat="1" x14ac:dyDescent="0.25">
      <c r="A27" s="105" t="s">
        <v>72</v>
      </c>
      <c r="B27" s="105"/>
      <c r="C27" s="105"/>
      <c r="D27" s="105"/>
      <c r="E27" s="105"/>
      <c r="F27" s="105"/>
      <c r="G27" s="105"/>
      <c r="H27" s="47"/>
    </row>
    <row r="28" spans="1:8" s="53" customFormat="1" x14ac:dyDescent="0.25">
      <c r="A28" s="57" t="s">
        <v>123</v>
      </c>
      <c r="B28" s="47" t="s">
        <v>75</v>
      </c>
      <c r="C28" s="47" t="s">
        <v>65</v>
      </c>
      <c r="D28" s="51">
        <v>100</v>
      </c>
      <c r="E28" s="54">
        <v>100</v>
      </c>
      <c r="F28" s="52">
        <v>0</v>
      </c>
      <c r="G28" s="52">
        <v>100</v>
      </c>
      <c r="H28" s="47"/>
    </row>
    <row r="29" spans="1:8" s="53" customFormat="1" ht="78.75" x14ac:dyDescent="0.25">
      <c r="A29" s="57" t="s">
        <v>124</v>
      </c>
      <c r="B29" s="47" t="s">
        <v>79</v>
      </c>
      <c r="C29" s="47" t="s">
        <v>65</v>
      </c>
      <c r="D29" s="51">
        <v>100</v>
      </c>
      <c r="E29" s="54">
        <v>100</v>
      </c>
      <c r="F29" s="52">
        <f t="shared" ref="F29:F33" si="6">E29-D29</f>
        <v>0</v>
      </c>
      <c r="G29" s="52">
        <f t="shared" ref="G29:G33" si="7">ROUND(E29/D29*100,1)</f>
        <v>100</v>
      </c>
      <c r="H29" s="47"/>
    </row>
    <row r="30" spans="1:8" s="53" customFormat="1" x14ac:dyDescent="0.25">
      <c r="A30" s="57" t="s">
        <v>125</v>
      </c>
      <c r="B30" s="47" t="s">
        <v>332</v>
      </c>
      <c r="C30" s="47" t="s">
        <v>65</v>
      </c>
      <c r="D30" s="60">
        <v>72.989999999999995</v>
      </c>
      <c r="E30" s="56">
        <v>72.989999999999995</v>
      </c>
      <c r="F30" s="52">
        <f t="shared" si="6"/>
        <v>0</v>
      </c>
      <c r="G30" s="52">
        <f t="shared" si="7"/>
        <v>100</v>
      </c>
      <c r="H30" s="47"/>
    </row>
    <row r="31" spans="1:8" s="53" customFormat="1" ht="31.5" x14ac:dyDescent="0.25">
      <c r="A31" s="57" t="s">
        <v>126</v>
      </c>
      <c r="B31" s="47" t="s">
        <v>338</v>
      </c>
      <c r="C31" s="47" t="s">
        <v>65</v>
      </c>
      <c r="D31" s="51">
        <v>25</v>
      </c>
      <c r="E31" s="56">
        <v>62.96</v>
      </c>
      <c r="F31" s="52">
        <f t="shared" si="6"/>
        <v>38</v>
      </c>
      <c r="G31" s="52">
        <f t="shared" si="7"/>
        <v>251.8</v>
      </c>
      <c r="H31" s="98" t="s">
        <v>407</v>
      </c>
    </row>
    <row r="32" spans="1:8" s="53" customFormat="1" ht="31.5" x14ac:dyDescent="0.25">
      <c r="A32" s="57" t="s">
        <v>127</v>
      </c>
      <c r="B32" s="47" t="s">
        <v>339</v>
      </c>
      <c r="C32" s="47" t="s">
        <v>65</v>
      </c>
      <c r="D32" s="51">
        <v>40</v>
      </c>
      <c r="E32" s="56">
        <v>99.53</v>
      </c>
      <c r="F32" s="52">
        <f t="shared" si="6"/>
        <v>59.5</v>
      </c>
      <c r="G32" s="52">
        <f t="shared" si="7"/>
        <v>248.8</v>
      </c>
      <c r="H32" s="99"/>
    </row>
    <row r="33" spans="1:8" s="53" customFormat="1" ht="31.5" x14ac:dyDescent="0.25">
      <c r="A33" s="57" t="s">
        <v>128</v>
      </c>
      <c r="B33" s="47" t="s">
        <v>340</v>
      </c>
      <c r="C33" s="47" t="s">
        <v>65</v>
      </c>
      <c r="D33" s="51">
        <v>20</v>
      </c>
      <c r="E33" s="56">
        <v>54.98</v>
      </c>
      <c r="F33" s="52">
        <f t="shared" si="6"/>
        <v>35</v>
      </c>
      <c r="G33" s="52">
        <f t="shared" si="7"/>
        <v>274.89999999999998</v>
      </c>
      <c r="H33" s="100"/>
    </row>
  </sheetData>
  <mergeCells count="16">
    <mergeCell ref="G1:H1"/>
    <mergeCell ref="H31:H33"/>
    <mergeCell ref="A3:H3"/>
    <mergeCell ref="A6:A7"/>
    <mergeCell ref="A27:G27"/>
    <mergeCell ref="A5:B5"/>
    <mergeCell ref="C5:H5"/>
    <mergeCell ref="B6:B7"/>
    <mergeCell ref="C6:C7"/>
    <mergeCell ref="D6:E6"/>
    <mergeCell ref="F6:F7"/>
    <mergeCell ref="G6:G7"/>
    <mergeCell ref="H6:H7"/>
    <mergeCell ref="A8:H8"/>
    <mergeCell ref="A16:H16"/>
    <mergeCell ref="A23:G23"/>
  </mergeCells>
  <pageMargins left="0" right="0" top="0" bottom="0" header="0.31496062992125984" footer="0.31496062992125984"/>
  <pageSetup paperSize="9" scale="53" orientation="landscape" horizontalDpi="0" verticalDpi="0" r:id="rId1"/>
  <colBreaks count="1" manualBreakCount="1">
    <brk id="1" min="1" max="4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3"/>
  <sheetViews>
    <sheetView zoomScale="80" zoomScaleNormal="80" workbookViewId="0">
      <selection activeCell="N14" sqref="N14"/>
    </sheetView>
  </sheetViews>
  <sheetFormatPr defaultRowHeight="15" x14ac:dyDescent="0.25"/>
  <cols>
    <col min="1" max="1" width="63.7109375" customWidth="1"/>
    <col min="2" max="2" width="17.5703125" customWidth="1"/>
    <col min="3" max="3" width="12.5703125" customWidth="1"/>
    <col min="4" max="4" width="10.85546875" customWidth="1"/>
    <col min="5" max="5" width="14.5703125" customWidth="1"/>
    <col min="6" max="6" width="16.140625" customWidth="1"/>
    <col min="7" max="7" width="12.42578125" customWidth="1"/>
    <col min="8" max="8" width="50" customWidth="1"/>
    <col min="9" max="9" width="12" style="1" customWidth="1"/>
    <col min="10" max="10" width="10.140625" style="1" customWidth="1"/>
  </cols>
  <sheetData>
    <row r="1" spans="1:8" x14ac:dyDescent="0.25">
      <c r="H1" s="87" t="s">
        <v>462</v>
      </c>
    </row>
    <row r="2" spans="1:8" ht="51.75" customHeight="1" x14ac:dyDescent="0.25">
      <c r="A2" s="127" t="s">
        <v>409</v>
      </c>
      <c r="B2" s="127"/>
      <c r="C2" s="127"/>
      <c r="D2" s="127"/>
      <c r="E2" s="127"/>
      <c r="F2" s="127"/>
      <c r="G2" s="127"/>
      <c r="H2" s="127"/>
    </row>
    <row r="4" spans="1:8" x14ac:dyDescent="0.25">
      <c r="A4" s="112" t="s">
        <v>129</v>
      </c>
      <c r="B4" s="112" t="s">
        <v>80</v>
      </c>
      <c r="C4" s="119" t="s">
        <v>130</v>
      </c>
      <c r="D4" s="120"/>
      <c r="E4" s="119" t="s">
        <v>131</v>
      </c>
      <c r="F4" s="121"/>
      <c r="G4" s="120"/>
      <c r="H4" s="114" t="s">
        <v>211</v>
      </c>
    </row>
    <row r="5" spans="1:8" ht="75.75" customHeight="1" x14ac:dyDescent="0.25">
      <c r="A5" s="113"/>
      <c r="B5" s="113"/>
      <c r="C5" s="23" t="s">
        <v>132</v>
      </c>
      <c r="D5" s="23" t="s">
        <v>133</v>
      </c>
      <c r="E5" s="23" t="s">
        <v>137</v>
      </c>
      <c r="F5" s="23" t="s">
        <v>138</v>
      </c>
      <c r="G5" s="23" t="s">
        <v>134</v>
      </c>
      <c r="H5" s="115"/>
    </row>
    <row r="6" spans="1:8" x14ac:dyDescent="0.25">
      <c r="A6" s="23">
        <v>1</v>
      </c>
      <c r="B6" s="23">
        <v>2</v>
      </c>
      <c r="C6" s="23">
        <v>3</v>
      </c>
      <c r="D6" s="23">
        <v>4</v>
      </c>
      <c r="E6" s="23">
        <v>5</v>
      </c>
      <c r="F6" s="23">
        <v>6</v>
      </c>
      <c r="G6" s="23">
        <v>7</v>
      </c>
      <c r="H6" s="23">
        <v>8</v>
      </c>
    </row>
    <row r="7" spans="1:8" x14ac:dyDescent="0.25">
      <c r="A7" s="116" t="s">
        <v>67</v>
      </c>
      <c r="B7" s="117"/>
      <c r="C7" s="117"/>
      <c r="D7" s="117"/>
      <c r="E7" s="117"/>
      <c r="F7" s="117"/>
      <c r="G7" s="117"/>
      <c r="H7" s="118"/>
    </row>
    <row r="8" spans="1:8" x14ac:dyDescent="0.25">
      <c r="A8" s="116" t="s">
        <v>36</v>
      </c>
      <c r="B8" s="117"/>
      <c r="C8" s="117"/>
      <c r="D8" s="117"/>
      <c r="E8" s="117"/>
      <c r="F8" s="117"/>
      <c r="G8" s="117"/>
      <c r="H8" s="118"/>
    </row>
    <row r="9" spans="1:8" x14ac:dyDescent="0.25">
      <c r="A9" s="116" t="s">
        <v>81</v>
      </c>
      <c r="B9" s="117"/>
      <c r="C9" s="117"/>
      <c r="D9" s="117"/>
      <c r="E9" s="117"/>
      <c r="F9" s="117"/>
      <c r="G9" s="117"/>
      <c r="H9" s="118"/>
    </row>
    <row r="10" spans="1:8" x14ac:dyDescent="0.25">
      <c r="A10" s="106" t="s">
        <v>384</v>
      </c>
      <c r="B10" s="107"/>
      <c r="C10" s="107"/>
      <c r="D10" s="107"/>
      <c r="E10" s="107"/>
      <c r="F10" s="107"/>
      <c r="G10" s="107"/>
      <c r="H10" s="108"/>
    </row>
    <row r="11" spans="1:8" ht="30" x14ac:dyDescent="0.25">
      <c r="A11" s="6" t="s">
        <v>135</v>
      </c>
      <c r="B11" s="109" t="s">
        <v>82</v>
      </c>
      <c r="C11" s="110"/>
      <c r="D11" s="110"/>
      <c r="E11" s="110"/>
      <c r="F11" s="110"/>
      <c r="G11" s="111"/>
      <c r="H11" s="18"/>
    </row>
    <row r="12" spans="1:8" ht="45" x14ac:dyDescent="0.25">
      <c r="A12" s="6" t="s">
        <v>83</v>
      </c>
      <c r="B12" s="23" t="s">
        <v>84</v>
      </c>
      <c r="C12" s="23">
        <v>440</v>
      </c>
      <c r="D12" s="23">
        <v>423</v>
      </c>
      <c r="E12" s="49">
        <v>14122.3</v>
      </c>
      <c r="F12" s="23">
        <v>14852.6</v>
      </c>
      <c r="G12" s="23">
        <v>14852.6</v>
      </c>
      <c r="H12" s="23" t="s">
        <v>410</v>
      </c>
    </row>
    <row r="13" spans="1:8" ht="30" x14ac:dyDescent="0.25">
      <c r="A13" s="6" t="s">
        <v>136</v>
      </c>
      <c r="B13" s="109" t="s">
        <v>85</v>
      </c>
      <c r="C13" s="110"/>
      <c r="D13" s="110"/>
      <c r="E13" s="110"/>
      <c r="F13" s="110"/>
      <c r="G13" s="111"/>
      <c r="H13" s="18"/>
    </row>
    <row r="14" spans="1:8" ht="45" x14ac:dyDescent="0.25">
      <c r="A14" s="6" t="s">
        <v>83</v>
      </c>
      <c r="B14" s="23" t="s">
        <v>84</v>
      </c>
      <c r="C14" s="23">
        <v>42</v>
      </c>
      <c r="D14" s="23">
        <v>43</v>
      </c>
      <c r="E14" s="23">
        <v>1168.9000000000001</v>
      </c>
      <c r="F14" s="23">
        <v>1217.4000000000001</v>
      </c>
      <c r="G14" s="23">
        <v>1217.4000000000001</v>
      </c>
      <c r="H14" s="23" t="s">
        <v>410</v>
      </c>
    </row>
    <row r="15" spans="1:8" ht="30" x14ac:dyDescent="0.25">
      <c r="A15" s="6" t="s">
        <v>140</v>
      </c>
      <c r="B15" s="109" t="s">
        <v>86</v>
      </c>
      <c r="C15" s="110"/>
      <c r="D15" s="110"/>
      <c r="E15" s="110"/>
      <c r="F15" s="110"/>
      <c r="G15" s="111"/>
      <c r="H15" s="18"/>
    </row>
    <row r="16" spans="1:8" x14ac:dyDescent="0.25">
      <c r="A16" s="6" t="s">
        <v>83</v>
      </c>
      <c r="B16" s="23" t="s">
        <v>84</v>
      </c>
      <c r="C16" s="23">
        <v>1</v>
      </c>
      <c r="D16" s="23">
        <v>1</v>
      </c>
      <c r="E16" s="23">
        <v>47.1</v>
      </c>
      <c r="F16" s="23">
        <v>58.5</v>
      </c>
      <c r="G16" s="23">
        <v>58.5</v>
      </c>
      <c r="H16" s="23"/>
    </row>
    <row r="17" spans="1:13" x14ac:dyDescent="0.25">
      <c r="A17" s="106" t="s">
        <v>385</v>
      </c>
      <c r="B17" s="107"/>
      <c r="C17" s="107"/>
      <c r="D17" s="107"/>
      <c r="E17" s="107"/>
      <c r="F17" s="107"/>
      <c r="G17" s="107"/>
      <c r="H17" s="108"/>
    </row>
    <row r="18" spans="1:13" ht="30" x14ac:dyDescent="0.25">
      <c r="A18" s="6" t="s">
        <v>135</v>
      </c>
      <c r="B18" s="109" t="s">
        <v>86</v>
      </c>
      <c r="C18" s="110"/>
      <c r="D18" s="110"/>
      <c r="E18" s="110"/>
      <c r="F18" s="110"/>
      <c r="G18" s="111"/>
      <c r="H18" s="18"/>
    </row>
    <row r="19" spans="1:13" ht="45" x14ac:dyDescent="0.25">
      <c r="A19" s="6" t="s">
        <v>83</v>
      </c>
      <c r="B19" s="23" t="s">
        <v>84</v>
      </c>
      <c r="C19" s="23">
        <v>33</v>
      </c>
      <c r="D19" s="49">
        <v>32</v>
      </c>
      <c r="E19" s="23">
        <v>7482.4</v>
      </c>
      <c r="F19" s="23">
        <v>9744.1</v>
      </c>
      <c r="G19" s="23">
        <v>9744.1</v>
      </c>
      <c r="H19" s="23" t="s">
        <v>410</v>
      </c>
    </row>
    <row r="20" spans="1:13" ht="30" x14ac:dyDescent="0.25">
      <c r="A20" s="6" t="s">
        <v>136</v>
      </c>
      <c r="B20" s="109" t="s">
        <v>85</v>
      </c>
      <c r="C20" s="110"/>
      <c r="D20" s="110"/>
      <c r="E20" s="110"/>
      <c r="F20" s="110"/>
      <c r="G20" s="111"/>
      <c r="H20" s="18"/>
    </row>
    <row r="21" spans="1:13" ht="45" x14ac:dyDescent="0.25">
      <c r="A21" s="6" t="s">
        <v>83</v>
      </c>
      <c r="B21" s="23" t="s">
        <v>84</v>
      </c>
      <c r="C21" s="23">
        <v>319</v>
      </c>
      <c r="D21" s="49">
        <v>326</v>
      </c>
      <c r="E21" s="49">
        <v>40676.400000000001</v>
      </c>
      <c r="F21" s="23">
        <v>52241.5</v>
      </c>
      <c r="G21" s="23">
        <v>52241.5</v>
      </c>
      <c r="H21" s="23" t="s">
        <v>410</v>
      </c>
    </row>
    <row r="22" spans="1:13" ht="30" x14ac:dyDescent="0.25">
      <c r="A22" s="6" t="s">
        <v>140</v>
      </c>
      <c r="B22" s="109" t="s">
        <v>82</v>
      </c>
      <c r="C22" s="110"/>
      <c r="D22" s="110"/>
      <c r="E22" s="110"/>
      <c r="F22" s="110"/>
      <c r="G22" s="111"/>
      <c r="H22" s="18"/>
    </row>
    <row r="23" spans="1:13" ht="45" x14ac:dyDescent="0.25">
      <c r="A23" s="6" t="s">
        <v>83</v>
      </c>
      <c r="B23" s="23" t="s">
        <v>84</v>
      </c>
      <c r="C23" s="23">
        <v>145</v>
      </c>
      <c r="D23" s="49">
        <v>139</v>
      </c>
      <c r="E23" s="23">
        <v>21589</v>
      </c>
      <c r="F23" s="23">
        <v>25918.1</v>
      </c>
      <c r="G23" s="23">
        <v>25918.1</v>
      </c>
      <c r="H23" s="23" t="s">
        <v>410</v>
      </c>
      <c r="M23" s="3"/>
    </row>
    <row r="24" spans="1:13" ht="30" x14ac:dyDescent="0.25">
      <c r="A24" s="6" t="s">
        <v>142</v>
      </c>
      <c r="B24" s="109" t="s">
        <v>87</v>
      </c>
      <c r="C24" s="110"/>
      <c r="D24" s="110"/>
      <c r="E24" s="110"/>
      <c r="F24" s="110"/>
      <c r="G24" s="111"/>
      <c r="H24" s="18"/>
    </row>
    <row r="25" spans="1:13" ht="45" x14ac:dyDescent="0.25">
      <c r="A25" s="6" t="s">
        <v>267</v>
      </c>
      <c r="B25" s="23" t="s">
        <v>88</v>
      </c>
      <c r="C25" s="23">
        <v>131798</v>
      </c>
      <c r="D25" s="49">
        <v>132011</v>
      </c>
      <c r="E25" s="23">
        <v>15421.4</v>
      </c>
      <c r="F25" s="23">
        <v>19988.099999999999</v>
      </c>
      <c r="G25" s="23">
        <v>19988.099999999999</v>
      </c>
      <c r="H25" s="23" t="s">
        <v>410</v>
      </c>
    </row>
    <row r="26" spans="1:13" ht="30" x14ac:dyDescent="0.25">
      <c r="A26" s="6" t="s">
        <v>143</v>
      </c>
      <c r="B26" s="109" t="s">
        <v>265</v>
      </c>
      <c r="C26" s="110"/>
      <c r="D26" s="110"/>
      <c r="E26" s="110"/>
      <c r="F26" s="110"/>
      <c r="G26" s="111"/>
      <c r="H26" s="18"/>
    </row>
    <row r="27" spans="1:13" ht="45" x14ac:dyDescent="0.25">
      <c r="A27" s="6" t="s">
        <v>83</v>
      </c>
      <c r="B27" s="23" t="s">
        <v>84</v>
      </c>
      <c r="C27" s="23">
        <v>235</v>
      </c>
      <c r="D27" s="23">
        <v>241</v>
      </c>
      <c r="E27" s="23">
        <v>19637.8</v>
      </c>
      <c r="F27" s="23">
        <v>24026.5</v>
      </c>
      <c r="G27" s="23">
        <v>24026.5</v>
      </c>
      <c r="H27" s="23" t="s">
        <v>410</v>
      </c>
    </row>
    <row r="28" spans="1:13" ht="30" x14ac:dyDescent="0.25">
      <c r="A28" s="6" t="s">
        <v>144</v>
      </c>
      <c r="B28" s="109" t="s">
        <v>266</v>
      </c>
      <c r="C28" s="110"/>
      <c r="D28" s="110"/>
      <c r="E28" s="110"/>
      <c r="F28" s="110"/>
      <c r="G28" s="111"/>
      <c r="H28" s="18"/>
    </row>
    <row r="29" spans="1:13" x14ac:dyDescent="0.25">
      <c r="A29" s="6" t="s">
        <v>83</v>
      </c>
      <c r="B29" s="50" t="s">
        <v>84</v>
      </c>
      <c r="C29" s="50">
        <v>111</v>
      </c>
      <c r="D29" s="50">
        <v>111</v>
      </c>
      <c r="E29" s="50">
        <v>8619.7999999999993</v>
      </c>
      <c r="F29" s="50">
        <v>11393.8</v>
      </c>
      <c r="G29" s="50">
        <v>11393.8</v>
      </c>
      <c r="H29" s="50"/>
    </row>
    <row r="30" spans="1:13" ht="73.5" customHeight="1" x14ac:dyDescent="0.25">
      <c r="A30" s="6" t="s">
        <v>146</v>
      </c>
      <c r="B30" s="109" t="s">
        <v>89</v>
      </c>
      <c r="C30" s="110"/>
      <c r="D30" s="110"/>
      <c r="E30" s="110"/>
      <c r="F30" s="110"/>
      <c r="G30" s="111"/>
      <c r="H30" s="18"/>
    </row>
    <row r="31" spans="1:13" ht="22.5" customHeight="1" x14ac:dyDescent="0.25">
      <c r="A31" s="6" t="s">
        <v>90</v>
      </c>
      <c r="B31" s="23" t="s">
        <v>91</v>
      </c>
      <c r="C31" s="23">
        <v>41</v>
      </c>
      <c r="D31" s="23">
        <v>41</v>
      </c>
      <c r="E31" s="112">
        <v>2768.9</v>
      </c>
      <c r="F31" s="112">
        <v>3270.8</v>
      </c>
      <c r="G31" s="112">
        <v>3270.8</v>
      </c>
      <c r="H31" s="112" t="s">
        <v>410</v>
      </c>
    </row>
    <row r="32" spans="1:13" ht="24.75" customHeight="1" x14ac:dyDescent="0.25">
      <c r="A32" s="6" t="s">
        <v>92</v>
      </c>
      <c r="B32" s="50" t="s">
        <v>84</v>
      </c>
      <c r="C32" s="50">
        <v>10412</v>
      </c>
      <c r="D32" s="23">
        <v>10534</v>
      </c>
      <c r="E32" s="113"/>
      <c r="F32" s="113"/>
      <c r="G32" s="113"/>
      <c r="H32" s="113"/>
    </row>
    <row r="33" spans="1:13" ht="18.75" customHeight="1" x14ac:dyDescent="0.25">
      <c r="A33" s="106" t="s">
        <v>386</v>
      </c>
      <c r="B33" s="107"/>
      <c r="C33" s="107"/>
      <c r="D33" s="107"/>
      <c r="E33" s="107"/>
      <c r="F33" s="107"/>
      <c r="G33" s="107"/>
      <c r="H33" s="108"/>
    </row>
    <row r="34" spans="1:13" ht="30" x14ac:dyDescent="0.25">
      <c r="A34" s="6" t="s">
        <v>135</v>
      </c>
      <c r="B34" s="109" t="s">
        <v>86</v>
      </c>
      <c r="C34" s="110"/>
      <c r="D34" s="110"/>
      <c r="E34" s="110"/>
      <c r="F34" s="110"/>
      <c r="G34" s="111"/>
      <c r="H34" s="18"/>
    </row>
    <row r="35" spans="1:13" ht="45" x14ac:dyDescent="0.25">
      <c r="A35" s="6" t="s">
        <v>83</v>
      </c>
      <c r="B35" s="23" t="s">
        <v>84</v>
      </c>
      <c r="C35" s="23">
        <v>884</v>
      </c>
      <c r="D35" s="61">
        <v>891</v>
      </c>
      <c r="E35" s="23">
        <v>131320.6</v>
      </c>
      <c r="F35" s="23">
        <v>140781.70000000001</v>
      </c>
      <c r="G35" s="23">
        <v>140781.70000000001</v>
      </c>
      <c r="H35" s="23" t="s">
        <v>410</v>
      </c>
    </row>
    <row r="36" spans="1:13" ht="30" x14ac:dyDescent="0.25">
      <c r="A36" s="6" t="s">
        <v>136</v>
      </c>
      <c r="B36" s="109" t="s">
        <v>85</v>
      </c>
      <c r="C36" s="110"/>
      <c r="D36" s="110"/>
      <c r="E36" s="110"/>
      <c r="F36" s="110"/>
      <c r="G36" s="111"/>
      <c r="H36" s="18"/>
    </row>
    <row r="37" spans="1:13" ht="45" x14ac:dyDescent="0.25">
      <c r="A37" s="6" t="s">
        <v>83</v>
      </c>
      <c r="B37" s="23" t="s">
        <v>84</v>
      </c>
      <c r="C37" s="23">
        <v>60</v>
      </c>
      <c r="D37" s="61">
        <v>61</v>
      </c>
      <c r="E37" s="61">
        <v>9441.2999999999993</v>
      </c>
      <c r="F37" s="23">
        <v>11866.9</v>
      </c>
      <c r="G37" s="23">
        <v>11866.9</v>
      </c>
      <c r="H37" s="23" t="s">
        <v>410</v>
      </c>
    </row>
    <row r="38" spans="1:13" ht="30" x14ac:dyDescent="0.25">
      <c r="A38" s="6" t="s">
        <v>140</v>
      </c>
      <c r="B38" s="109" t="s">
        <v>275</v>
      </c>
      <c r="C38" s="110"/>
      <c r="D38" s="110"/>
      <c r="E38" s="110"/>
      <c r="F38" s="110"/>
      <c r="G38" s="111"/>
      <c r="H38" s="18"/>
    </row>
    <row r="39" spans="1:13" ht="45" x14ac:dyDescent="0.25">
      <c r="A39" s="6" t="s">
        <v>83</v>
      </c>
      <c r="B39" s="23" t="s">
        <v>84</v>
      </c>
      <c r="C39" s="23">
        <v>457</v>
      </c>
      <c r="D39" s="61">
        <v>465</v>
      </c>
      <c r="E39" s="61">
        <v>81770.8</v>
      </c>
      <c r="F39" s="23">
        <v>90646</v>
      </c>
      <c r="G39" s="23">
        <v>90646</v>
      </c>
      <c r="H39" s="23" t="s">
        <v>410</v>
      </c>
      <c r="M39" s="3"/>
    </row>
    <row r="40" spans="1:13" ht="30" x14ac:dyDescent="0.25">
      <c r="A40" s="6" t="s">
        <v>142</v>
      </c>
      <c r="B40" s="109" t="s">
        <v>265</v>
      </c>
      <c r="C40" s="110"/>
      <c r="D40" s="110"/>
      <c r="E40" s="110"/>
      <c r="F40" s="110"/>
      <c r="G40" s="111"/>
      <c r="H40" s="18"/>
    </row>
    <row r="41" spans="1:13" x14ac:dyDescent="0.25">
      <c r="A41" s="6" t="s">
        <v>83</v>
      </c>
      <c r="B41" s="62" t="s">
        <v>84</v>
      </c>
      <c r="C41" s="62">
        <v>29</v>
      </c>
      <c r="D41" s="61">
        <v>29</v>
      </c>
      <c r="E41" s="61">
        <v>67938.899999999994</v>
      </c>
      <c r="F41" s="62">
        <v>71152.2</v>
      </c>
      <c r="G41" s="62">
        <v>71152.2</v>
      </c>
      <c r="H41" s="62"/>
    </row>
    <row r="42" spans="1:13" ht="29.25" customHeight="1" x14ac:dyDescent="0.25">
      <c r="A42" s="6" t="s">
        <v>143</v>
      </c>
      <c r="B42" s="109" t="s">
        <v>276</v>
      </c>
      <c r="C42" s="110"/>
      <c r="D42" s="110"/>
      <c r="E42" s="110"/>
      <c r="F42" s="110"/>
      <c r="G42" s="111"/>
      <c r="H42" s="18"/>
    </row>
    <row r="43" spans="1:13" ht="45" x14ac:dyDescent="0.25">
      <c r="A43" s="6" t="s">
        <v>277</v>
      </c>
      <c r="B43" s="62" t="s">
        <v>84</v>
      </c>
      <c r="C43" s="62">
        <v>225</v>
      </c>
      <c r="D43" s="61">
        <v>236</v>
      </c>
      <c r="E43" s="61">
        <v>10813</v>
      </c>
      <c r="F43" s="62">
        <v>18105.3</v>
      </c>
      <c r="G43" s="62">
        <v>18105.3</v>
      </c>
      <c r="H43" s="62" t="s">
        <v>410</v>
      </c>
    </row>
    <row r="44" spans="1:13" ht="30" x14ac:dyDescent="0.25">
      <c r="A44" s="6" t="s">
        <v>144</v>
      </c>
      <c r="B44" s="109" t="s">
        <v>268</v>
      </c>
      <c r="C44" s="110"/>
      <c r="D44" s="110"/>
      <c r="E44" s="110"/>
      <c r="F44" s="110"/>
      <c r="G44" s="111"/>
      <c r="H44" s="18"/>
    </row>
    <row r="45" spans="1:13" x14ac:dyDescent="0.25">
      <c r="A45" s="6" t="s">
        <v>95</v>
      </c>
      <c r="B45" s="62" t="s">
        <v>84</v>
      </c>
      <c r="C45" s="62">
        <v>27</v>
      </c>
      <c r="D45" s="61">
        <v>27</v>
      </c>
      <c r="E45" s="61">
        <v>16037.3</v>
      </c>
      <c r="F45" s="62">
        <v>19932.5</v>
      </c>
      <c r="G45" s="62">
        <v>19932.5</v>
      </c>
      <c r="H45" s="62"/>
    </row>
    <row r="46" spans="1:13" ht="30" x14ac:dyDescent="0.25">
      <c r="A46" s="6" t="s">
        <v>146</v>
      </c>
      <c r="B46" s="109" t="s">
        <v>87</v>
      </c>
      <c r="C46" s="110"/>
      <c r="D46" s="110"/>
      <c r="E46" s="110"/>
      <c r="F46" s="110"/>
      <c r="G46" s="111"/>
      <c r="H46" s="18"/>
    </row>
    <row r="47" spans="1:13" x14ac:dyDescent="0.25">
      <c r="A47" s="6" t="s">
        <v>110</v>
      </c>
      <c r="B47" s="23" t="s">
        <v>88</v>
      </c>
      <c r="C47" s="23">
        <v>80852</v>
      </c>
      <c r="D47" s="61">
        <v>80852</v>
      </c>
      <c r="E47" s="61">
        <v>8927.6</v>
      </c>
      <c r="F47" s="23">
        <v>12039.3</v>
      </c>
      <c r="G47" s="23">
        <v>12039.3</v>
      </c>
      <c r="H47" s="23"/>
    </row>
    <row r="48" spans="1:13" ht="33.75" customHeight="1" x14ac:dyDescent="0.25">
      <c r="A48" s="106" t="s">
        <v>394</v>
      </c>
      <c r="B48" s="107"/>
      <c r="C48" s="107"/>
      <c r="D48" s="107"/>
      <c r="E48" s="107"/>
      <c r="F48" s="107"/>
      <c r="G48" s="107"/>
      <c r="H48" s="108"/>
    </row>
    <row r="49" spans="1:9" ht="29.25" customHeight="1" x14ac:dyDescent="0.25">
      <c r="A49" s="6" t="s">
        <v>135</v>
      </c>
      <c r="B49" s="109" t="s">
        <v>86</v>
      </c>
      <c r="C49" s="110"/>
      <c r="D49" s="110"/>
      <c r="E49" s="110"/>
      <c r="F49" s="110"/>
      <c r="G49" s="111"/>
      <c r="H49" s="18"/>
    </row>
    <row r="50" spans="1:9" x14ac:dyDescent="0.25">
      <c r="A50" s="6" t="s">
        <v>83</v>
      </c>
      <c r="B50" s="23" t="s">
        <v>84</v>
      </c>
      <c r="C50" s="23">
        <v>716</v>
      </c>
      <c r="D50" s="61">
        <v>716</v>
      </c>
      <c r="E50" s="22">
        <v>0</v>
      </c>
      <c r="F50" s="23">
        <v>35678.5</v>
      </c>
      <c r="G50" s="23">
        <v>35678.5</v>
      </c>
      <c r="H50" s="23"/>
    </row>
    <row r="51" spans="1:9" ht="30" x14ac:dyDescent="0.25">
      <c r="A51" s="6" t="s">
        <v>136</v>
      </c>
      <c r="B51" s="109" t="s">
        <v>85</v>
      </c>
      <c r="C51" s="110"/>
      <c r="D51" s="110"/>
      <c r="E51" s="110"/>
      <c r="F51" s="110"/>
      <c r="G51" s="111"/>
      <c r="H51" s="18"/>
    </row>
    <row r="52" spans="1:9" x14ac:dyDescent="0.25">
      <c r="A52" s="6" t="s">
        <v>83</v>
      </c>
      <c r="B52" s="62" t="s">
        <v>84</v>
      </c>
      <c r="C52" s="62">
        <v>769</v>
      </c>
      <c r="D52" s="61">
        <v>769</v>
      </c>
      <c r="E52" s="22">
        <v>0</v>
      </c>
      <c r="F52" s="62">
        <v>45249.2</v>
      </c>
      <c r="G52" s="62">
        <v>45249.2</v>
      </c>
      <c r="H52" s="62"/>
    </row>
    <row r="53" spans="1:9" ht="30" x14ac:dyDescent="0.25">
      <c r="A53" s="6" t="s">
        <v>140</v>
      </c>
      <c r="B53" s="109" t="s">
        <v>82</v>
      </c>
      <c r="C53" s="110"/>
      <c r="D53" s="110"/>
      <c r="E53" s="110"/>
      <c r="F53" s="110"/>
      <c r="G53" s="111"/>
      <c r="H53" s="18"/>
    </row>
    <row r="54" spans="1:9" x14ac:dyDescent="0.25">
      <c r="A54" s="6" t="s">
        <v>83</v>
      </c>
      <c r="B54" s="62" t="s">
        <v>84</v>
      </c>
      <c r="C54" s="62">
        <v>143</v>
      </c>
      <c r="D54" s="61">
        <v>143</v>
      </c>
      <c r="E54" s="5">
        <v>0</v>
      </c>
      <c r="F54" s="62">
        <v>9482.7000000000007</v>
      </c>
      <c r="G54" s="62">
        <v>9482.7000000000007</v>
      </c>
      <c r="H54" s="62"/>
    </row>
    <row r="55" spans="1:9" ht="30" x14ac:dyDescent="0.25">
      <c r="A55" s="6" t="s">
        <v>142</v>
      </c>
      <c r="B55" s="109" t="s">
        <v>395</v>
      </c>
      <c r="C55" s="110"/>
      <c r="D55" s="110"/>
      <c r="E55" s="110"/>
      <c r="F55" s="110"/>
      <c r="G55" s="111"/>
      <c r="H55" s="18"/>
    </row>
    <row r="56" spans="1:9" x14ac:dyDescent="0.25">
      <c r="A56" s="6" t="s">
        <v>83</v>
      </c>
      <c r="B56" s="62" t="s">
        <v>84</v>
      </c>
      <c r="C56" s="62">
        <v>8</v>
      </c>
      <c r="D56" s="61">
        <v>8</v>
      </c>
      <c r="E56" s="5">
        <v>0</v>
      </c>
      <c r="F56" s="62">
        <v>2721.7</v>
      </c>
      <c r="G56" s="62">
        <v>2721.7</v>
      </c>
      <c r="H56" s="62"/>
      <c r="I56" s="69"/>
    </row>
    <row r="57" spans="1:9" ht="30" x14ac:dyDescent="0.25">
      <c r="A57" s="6" t="s">
        <v>143</v>
      </c>
      <c r="B57" s="109" t="s">
        <v>396</v>
      </c>
      <c r="C57" s="110"/>
      <c r="D57" s="110"/>
      <c r="E57" s="110"/>
      <c r="F57" s="110"/>
      <c r="G57" s="111"/>
      <c r="H57" s="18"/>
    </row>
    <row r="58" spans="1:9" x14ac:dyDescent="0.25">
      <c r="A58" s="6" t="s">
        <v>83</v>
      </c>
      <c r="B58" s="62" t="s">
        <v>84</v>
      </c>
      <c r="C58" s="62">
        <v>5</v>
      </c>
      <c r="D58" s="61">
        <v>5</v>
      </c>
      <c r="E58" s="5">
        <v>0</v>
      </c>
      <c r="F58" s="62">
        <v>2315.9</v>
      </c>
      <c r="G58" s="62">
        <v>2315.9</v>
      </c>
      <c r="H58" s="62"/>
      <c r="I58" s="68"/>
    </row>
    <row r="59" spans="1:9" ht="30" x14ac:dyDescent="0.25">
      <c r="A59" s="6" t="s">
        <v>144</v>
      </c>
      <c r="B59" s="109" t="s">
        <v>87</v>
      </c>
      <c r="C59" s="110"/>
      <c r="D59" s="110"/>
      <c r="E59" s="110"/>
      <c r="F59" s="110"/>
      <c r="G59" s="111"/>
      <c r="H59" s="18"/>
    </row>
    <row r="60" spans="1:9" ht="45" x14ac:dyDescent="0.25">
      <c r="A60" s="6" t="s">
        <v>267</v>
      </c>
      <c r="B60" s="62" t="s">
        <v>88</v>
      </c>
      <c r="C60" s="62">
        <v>128842</v>
      </c>
      <c r="D60" s="61">
        <v>127882</v>
      </c>
      <c r="E60" s="5">
        <v>0</v>
      </c>
      <c r="F60" s="62">
        <v>10089</v>
      </c>
      <c r="G60" s="62">
        <v>10089</v>
      </c>
      <c r="H60" s="62" t="s">
        <v>410</v>
      </c>
    </row>
    <row r="61" spans="1:9" ht="30" x14ac:dyDescent="0.25">
      <c r="A61" s="6" t="s">
        <v>146</v>
      </c>
      <c r="B61" s="109" t="s">
        <v>397</v>
      </c>
      <c r="C61" s="110"/>
      <c r="D61" s="110"/>
      <c r="E61" s="110"/>
      <c r="F61" s="110"/>
      <c r="G61" s="111"/>
      <c r="H61" s="18"/>
    </row>
    <row r="62" spans="1:9" x14ac:dyDescent="0.25">
      <c r="A62" s="6" t="s">
        <v>83</v>
      </c>
      <c r="B62" s="62" t="s">
        <v>84</v>
      </c>
      <c r="C62" s="62">
        <v>440</v>
      </c>
      <c r="D62" s="61">
        <v>440</v>
      </c>
      <c r="E62" s="5">
        <v>0</v>
      </c>
      <c r="F62" s="62">
        <v>9838.2999999999993</v>
      </c>
      <c r="G62" s="62">
        <v>9838.2999999999993</v>
      </c>
      <c r="H62" s="62"/>
    </row>
    <row r="63" spans="1:9" x14ac:dyDescent="0.25">
      <c r="A63" s="106" t="s">
        <v>93</v>
      </c>
      <c r="B63" s="107"/>
      <c r="C63" s="107"/>
      <c r="D63" s="107"/>
      <c r="E63" s="107"/>
      <c r="F63" s="107"/>
      <c r="G63" s="107"/>
      <c r="H63" s="108"/>
    </row>
    <row r="64" spans="1:9" ht="30" x14ac:dyDescent="0.25">
      <c r="A64" s="6" t="s">
        <v>135</v>
      </c>
      <c r="B64" s="109" t="s">
        <v>253</v>
      </c>
      <c r="C64" s="110"/>
      <c r="D64" s="110"/>
      <c r="E64" s="110"/>
      <c r="F64" s="110"/>
      <c r="G64" s="111"/>
      <c r="H64" s="18"/>
    </row>
    <row r="65" spans="1:13" ht="45" x14ac:dyDescent="0.25">
      <c r="A65" s="6" t="s">
        <v>83</v>
      </c>
      <c r="B65" s="23" t="s">
        <v>84</v>
      </c>
      <c r="C65" s="23">
        <v>230</v>
      </c>
      <c r="D65" s="23">
        <v>226</v>
      </c>
      <c r="E65" s="5">
        <v>2348.4</v>
      </c>
      <c r="F65" s="23">
        <v>2585.3000000000002</v>
      </c>
      <c r="G65" s="23">
        <v>2585.3000000000002</v>
      </c>
      <c r="H65" s="23" t="s">
        <v>410</v>
      </c>
    </row>
    <row r="66" spans="1:13" ht="30" x14ac:dyDescent="0.25">
      <c r="A66" s="6" t="s">
        <v>136</v>
      </c>
      <c r="B66" s="109" t="s">
        <v>254</v>
      </c>
      <c r="C66" s="110"/>
      <c r="D66" s="110"/>
      <c r="E66" s="110"/>
      <c r="F66" s="110"/>
      <c r="G66" s="111"/>
      <c r="H66" s="18"/>
    </row>
    <row r="67" spans="1:13" ht="45" x14ac:dyDescent="0.25">
      <c r="A67" s="6" t="s">
        <v>83</v>
      </c>
      <c r="B67" s="62" t="s">
        <v>84</v>
      </c>
      <c r="C67" s="62">
        <v>250</v>
      </c>
      <c r="D67" s="62">
        <v>262</v>
      </c>
      <c r="E67" s="62">
        <v>2870.3</v>
      </c>
      <c r="F67" s="62">
        <v>3159.8</v>
      </c>
      <c r="G67" s="62">
        <v>3159.8</v>
      </c>
      <c r="H67" s="62" t="s">
        <v>410</v>
      </c>
      <c r="I67" s="70"/>
      <c r="M67" s="3"/>
    </row>
    <row r="68" spans="1:13" ht="30" x14ac:dyDescent="0.25">
      <c r="A68" s="6" t="s">
        <v>140</v>
      </c>
      <c r="B68" s="109" t="s">
        <v>255</v>
      </c>
      <c r="C68" s="110"/>
      <c r="D68" s="110"/>
      <c r="E68" s="110"/>
      <c r="F68" s="110"/>
      <c r="G68" s="111"/>
      <c r="H68" s="18"/>
    </row>
    <row r="69" spans="1:13" ht="45" x14ac:dyDescent="0.25">
      <c r="A69" s="6" t="s">
        <v>83</v>
      </c>
      <c r="B69" s="62" t="s">
        <v>84</v>
      </c>
      <c r="C69" s="62">
        <v>280</v>
      </c>
      <c r="D69" s="62">
        <v>294</v>
      </c>
      <c r="E69" s="62">
        <v>3261.7</v>
      </c>
      <c r="F69" s="62">
        <v>3590.7</v>
      </c>
      <c r="G69" s="62">
        <v>3590.7</v>
      </c>
      <c r="H69" s="62" t="s">
        <v>410</v>
      </c>
      <c r="I69" s="70"/>
      <c r="M69" s="3"/>
    </row>
    <row r="70" spans="1:13" ht="30" x14ac:dyDescent="0.25">
      <c r="A70" s="6" t="s">
        <v>142</v>
      </c>
      <c r="B70" s="109" t="s">
        <v>256</v>
      </c>
      <c r="C70" s="110"/>
      <c r="D70" s="110"/>
      <c r="E70" s="110"/>
      <c r="F70" s="110"/>
      <c r="G70" s="111"/>
      <c r="H70" s="18"/>
    </row>
    <row r="71" spans="1:13" ht="45" x14ac:dyDescent="0.25">
      <c r="A71" s="6" t="s">
        <v>83</v>
      </c>
      <c r="B71" s="62" t="s">
        <v>84</v>
      </c>
      <c r="C71" s="62">
        <v>90</v>
      </c>
      <c r="D71" s="62">
        <v>92</v>
      </c>
      <c r="E71" s="62">
        <v>1304.7</v>
      </c>
      <c r="F71" s="62">
        <v>1436.2</v>
      </c>
      <c r="G71" s="62">
        <v>1436.2</v>
      </c>
      <c r="H71" s="62" t="s">
        <v>410</v>
      </c>
      <c r="M71" s="3"/>
    </row>
    <row r="72" spans="1:13" ht="30" x14ac:dyDescent="0.25">
      <c r="A72" s="6" t="s">
        <v>143</v>
      </c>
      <c r="B72" s="109" t="s">
        <v>257</v>
      </c>
      <c r="C72" s="110"/>
      <c r="D72" s="110"/>
      <c r="E72" s="110"/>
      <c r="F72" s="110"/>
      <c r="G72" s="111"/>
      <c r="H72" s="18"/>
    </row>
    <row r="73" spans="1:13" x14ac:dyDescent="0.25">
      <c r="A73" s="6" t="s">
        <v>83</v>
      </c>
      <c r="B73" s="62" t="s">
        <v>84</v>
      </c>
      <c r="C73" s="62">
        <v>40</v>
      </c>
      <c r="D73" s="62">
        <v>40</v>
      </c>
      <c r="E73" s="62">
        <v>386.4</v>
      </c>
      <c r="F73" s="62">
        <v>425.3</v>
      </c>
      <c r="G73" s="62">
        <v>425.3</v>
      </c>
      <c r="H73" s="62"/>
      <c r="M73" s="3"/>
    </row>
    <row r="74" spans="1:13" ht="30" x14ac:dyDescent="0.25">
      <c r="A74" s="6" t="s">
        <v>144</v>
      </c>
      <c r="B74" s="109" t="s">
        <v>258</v>
      </c>
      <c r="C74" s="110"/>
      <c r="D74" s="110"/>
      <c r="E74" s="110"/>
      <c r="F74" s="110"/>
      <c r="G74" s="111"/>
      <c r="H74" s="18"/>
    </row>
    <row r="75" spans="1:13" ht="30" x14ac:dyDescent="0.25">
      <c r="A75" s="6" t="s">
        <v>200</v>
      </c>
      <c r="B75" s="62" t="s">
        <v>84</v>
      </c>
      <c r="C75" s="62">
        <v>1210</v>
      </c>
      <c r="D75" s="62">
        <v>1210</v>
      </c>
      <c r="E75" s="62">
        <v>798.7</v>
      </c>
      <c r="F75" s="62">
        <v>879.4</v>
      </c>
      <c r="G75" s="62">
        <v>879.4</v>
      </c>
      <c r="H75" s="62"/>
      <c r="M75" s="3"/>
    </row>
    <row r="76" spans="1:13" ht="30" x14ac:dyDescent="0.25">
      <c r="A76" s="6" t="s">
        <v>146</v>
      </c>
      <c r="B76" s="109" t="s">
        <v>259</v>
      </c>
      <c r="C76" s="110"/>
      <c r="D76" s="110"/>
      <c r="E76" s="110"/>
      <c r="F76" s="110"/>
      <c r="G76" s="111"/>
      <c r="H76" s="18"/>
    </row>
    <row r="77" spans="1:13" ht="45" x14ac:dyDescent="0.25">
      <c r="A77" s="6" t="s">
        <v>200</v>
      </c>
      <c r="B77" s="62" t="s">
        <v>84</v>
      </c>
      <c r="C77" s="62">
        <v>1583</v>
      </c>
      <c r="D77" s="62">
        <v>1662</v>
      </c>
      <c r="E77" s="62">
        <v>1109.7</v>
      </c>
      <c r="F77" s="62">
        <v>1221.8</v>
      </c>
      <c r="G77" s="62">
        <v>1221.8</v>
      </c>
      <c r="H77" s="62" t="s">
        <v>410</v>
      </c>
      <c r="M77" s="3"/>
    </row>
    <row r="78" spans="1:13" ht="30" x14ac:dyDescent="0.25">
      <c r="A78" s="6" t="s">
        <v>150</v>
      </c>
      <c r="B78" s="109" t="s">
        <v>260</v>
      </c>
      <c r="C78" s="110"/>
      <c r="D78" s="110"/>
      <c r="E78" s="110"/>
      <c r="F78" s="110"/>
      <c r="G78" s="111"/>
      <c r="H78" s="18"/>
    </row>
    <row r="79" spans="1:13" ht="30" x14ac:dyDescent="0.25">
      <c r="A79" s="6" t="s">
        <v>200</v>
      </c>
      <c r="B79" s="62" t="s">
        <v>84</v>
      </c>
      <c r="C79" s="62">
        <v>3677</v>
      </c>
      <c r="D79" s="62">
        <v>3677</v>
      </c>
      <c r="E79" s="62">
        <v>2084.5</v>
      </c>
      <c r="F79" s="62">
        <v>2295.1999999999998</v>
      </c>
      <c r="G79" s="62">
        <v>2295.1999999999998</v>
      </c>
      <c r="H79" s="62"/>
      <c r="M79" s="3"/>
    </row>
    <row r="80" spans="1:13" ht="30" x14ac:dyDescent="0.25">
      <c r="A80" s="6" t="s">
        <v>151</v>
      </c>
      <c r="B80" s="109" t="s">
        <v>261</v>
      </c>
      <c r="C80" s="110"/>
      <c r="D80" s="110"/>
      <c r="E80" s="110"/>
      <c r="F80" s="110"/>
      <c r="G80" s="111"/>
      <c r="H80" s="18"/>
    </row>
    <row r="81" spans="1:13" ht="45" x14ac:dyDescent="0.25">
      <c r="A81" s="6" t="s">
        <v>200</v>
      </c>
      <c r="B81" s="62" t="s">
        <v>84</v>
      </c>
      <c r="C81" s="62">
        <v>1260</v>
      </c>
      <c r="D81" s="62">
        <v>1323</v>
      </c>
      <c r="E81" s="62">
        <v>904.8</v>
      </c>
      <c r="F81" s="62">
        <v>996.4</v>
      </c>
      <c r="G81" s="62">
        <v>996.4</v>
      </c>
      <c r="H81" s="62" t="s">
        <v>410</v>
      </c>
      <c r="I81" s="70"/>
      <c r="M81" s="3"/>
    </row>
    <row r="82" spans="1:13" ht="30" x14ac:dyDescent="0.25">
      <c r="A82" s="6" t="s">
        <v>152</v>
      </c>
      <c r="B82" s="109" t="s">
        <v>87</v>
      </c>
      <c r="C82" s="110"/>
      <c r="D82" s="110"/>
      <c r="E82" s="110"/>
      <c r="F82" s="110"/>
      <c r="G82" s="111"/>
      <c r="H82" s="18"/>
    </row>
    <row r="83" spans="1:13" ht="45" x14ac:dyDescent="0.25">
      <c r="A83" s="6" t="s">
        <v>262</v>
      </c>
      <c r="B83" s="62" t="s">
        <v>88</v>
      </c>
      <c r="C83" s="62">
        <v>10307</v>
      </c>
      <c r="D83" s="62">
        <v>10563</v>
      </c>
      <c r="E83" s="62">
        <v>1480.9</v>
      </c>
      <c r="F83" s="62">
        <v>1621.6</v>
      </c>
      <c r="G83" s="62">
        <v>1621.6</v>
      </c>
      <c r="H83" s="62" t="s">
        <v>410</v>
      </c>
      <c r="M83" s="3"/>
    </row>
    <row r="84" spans="1:13" ht="30" x14ac:dyDescent="0.25">
      <c r="A84" s="6" t="s">
        <v>153</v>
      </c>
      <c r="B84" s="109" t="s">
        <v>94</v>
      </c>
      <c r="C84" s="110"/>
      <c r="D84" s="110"/>
      <c r="E84" s="110"/>
      <c r="F84" s="110"/>
      <c r="G84" s="111"/>
      <c r="H84" s="18"/>
    </row>
    <row r="85" spans="1:13" ht="45" x14ac:dyDescent="0.25">
      <c r="A85" s="6" t="s">
        <v>95</v>
      </c>
      <c r="B85" s="62" t="s">
        <v>84</v>
      </c>
      <c r="C85" s="62">
        <v>220</v>
      </c>
      <c r="D85" s="62">
        <v>228</v>
      </c>
      <c r="E85" s="62">
        <v>493.1</v>
      </c>
      <c r="F85" s="62">
        <v>542.29999999999995</v>
      </c>
      <c r="G85" s="62">
        <v>542.29999999999995</v>
      </c>
      <c r="H85" s="62" t="s">
        <v>410</v>
      </c>
      <c r="M85" s="3"/>
    </row>
    <row r="86" spans="1:13" ht="30" x14ac:dyDescent="0.25">
      <c r="A86" s="6" t="s">
        <v>154</v>
      </c>
      <c r="B86" s="109" t="s">
        <v>263</v>
      </c>
      <c r="C86" s="110"/>
      <c r="D86" s="110"/>
      <c r="E86" s="110"/>
      <c r="F86" s="110"/>
      <c r="G86" s="111"/>
      <c r="H86" s="18"/>
    </row>
    <row r="87" spans="1:13" ht="45" x14ac:dyDescent="0.25">
      <c r="A87" s="6" t="s">
        <v>95</v>
      </c>
      <c r="B87" s="23" t="s">
        <v>91</v>
      </c>
      <c r="C87" s="23">
        <v>386</v>
      </c>
      <c r="D87" s="23">
        <v>387</v>
      </c>
      <c r="E87" s="23">
        <v>4046.4</v>
      </c>
      <c r="F87" s="23">
        <v>4444.3</v>
      </c>
      <c r="G87" s="23">
        <v>4444.3</v>
      </c>
      <c r="H87" s="23" t="s">
        <v>410</v>
      </c>
      <c r="M87" s="3"/>
    </row>
    <row r="88" spans="1:13" ht="30" x14ac:dyDescent="0.25">
      <c r="A88" s="6" t="s">
        <v>154</v>
      </c>
      <c r="B88" s="109" t="s">
        <v>199</v>
      </c>
      <c r="C88" s="110"/>
      <c r="D88" s="110"/>
      <c r="E88" s="110"/>
      <c r="F88" s="110"/>
      <c r="G88" s="111"/>
      <c r="H88" s="18"/>
    </row>
    <row r="89" spans="1:13" x14ac:dyDescent="0.25">
      <c r="A89" s="6" t="s">
        <v>90</v>
      </c>
      <c r="B89" s="23" t="s">
        <v>91</v>
      </c>
      <c r="C89" s="23">
        <v>8</v>
      </c>
      <c r="D89" s="23">
        <v>8</v>
      </c>
      <c r="E89" s="23">
        <v>1242.4000000000001</v>
      </c>
      <c r="F89" s="23">
        <v>1124.3</v>
      </c>
      <c r="G89" s="23">
        <v>1124.3</v>
      </c>
      <c r="H89" s="23"/>
    </row>
    <row r="90" spans="1:13" ht="30" x14ac:dyDescent="0.25">
      <c r="A90" s="6" t="s">
        <v>155</v>
      </c>
      <c r="B90" s="109" t="s">
        <v>264</v>
      </c>
      <c r="C90" s="110"/>
      <c r="D90" s="110"/>
      <c r="E90" s="110"/>
      <c r="F90" s="110"/>
      <c r="G90" s="111"/>
      <c r="H90" s="18"/>
    </row>
    <row r="91" spans="1:13" ht="45" x14ac:dyDescent="0.25">
      <c r="A91" s="6" t="s">
        <v>90</v>
      </c>
      <c r="B91" s="23" t="s">
        <v>91</v>
      </c>
      <c r="C91" s="23">
        <v>3720</v>
      </c>
      <c r="D91" s="23">
        <v>3906</v>
      </c>
      <c r="E91" s="23">
        <v>14346</v>
      </c>
      <c r="F91" s="23">
        <v>15631.5</v>
      </c>
      <c r="G91" s="23">
        <v>15631.5</v>
      </c>
      <c r="H91" s="23" t="s">
        <v>410</v>
      </c>
      <c r="I91" s="70"/>
    </row>
    <row r="92" spans="1:13" ht="30" x14ac:dyDescent="0.25">
      <c r="A92" s="6" t="s">
        <v>156</v>
      </c>
      <c r="B92" s="109" t="s">
        <v>201</v>
      </c>
      <c r="C92" s="110"/>
      <c r="D92" s="110"/>
      <c r="E92" s="110"/>
      <c r="F92" s="110"/>
      <c r="G92" s="111"/>
      <c r="H92" s="18"/>
    </row>
    <row r="93" spans="1:13" x14ac:dyDescent="0.25">
      <c r="A93" s="6" t="s">
        <v>90</v>
      </c>
      <c r="B93" s="23" t="s">
        <v>91</v>
      </c>
      <c r="C93" s="23">
        <v>20</v>
      </c>
      <c r="D93" s="23">
        <v>20</v>
      </c>
      <c r="E93" s="5">
        <v>197.6</v>
      </c>
      <c r="F93" s="23">
        <v>215.3</v>
      </c>
      <c r="G93" s="23">
        <v>215.3</v>
      </c>
      <c r="H93" s="23"/>
    </row>
    <row r="94" spans="1:13" x14ac:dyDescent="0.25">
      <c r="A94" s="116" t="s">
        <v>98</v>
      </c>
      <c r="B94" s="117"/>
      <c r="C94" s="117"/>
      <c r="D94" s="117"/>
      <c r="E94" s="117"/>
      <c r="F94" s="117"/>
      <c r="G94" s="117"/>
      <c r="H94" s="118"/>
    </row>
    <row r="95" spans="1:13" x14ac:dyDescent="0.25">
      <c r="A95" s="106" t="s">
        <v>99</v>
      </c>
      <c r="B95" s="107"/>
      <c r="C95" s="107"/>
      <c r="D95" s="107"/>
      <c r="E95" s="107"/>
      <c r="F95" s="107"/>
      <c r="G95" s="107"/>
      <c r="H95" s="108"/>
    </row>
    <row r="96" spans="1:13" ht="30" x14ac:dyDescent="0.25">
      <c r="A96" s="6" t="s">
        <v>135</v>
      </c>
      <c r="B96" s="109" t="s">
        <v>87</v>
      </c>
      <c r="C96" s="110"/>
      <c r="D96" s="110"/>
      <c r="E96" s="110"/>
      <c r="F96" s="110"/>
      <c r="G96" s="111"/>
      <c r="H96" s="18"/>
    </row>
    <row r="97" spans="1:13" ht="45" x14ac:dyDescent="0.25">
      <c r="A97" s="6" t="s">
        <v>110</v>
      </c>
      <c r="B97" s="23" t="s">
        <v>88</v>
      </c>
      <c r="C97" s="23">
        <v>1139494</v>
      </c>
      <c r="D97" s="23">
        <v>1146356</v>
      </c>
      <c r="E97" s="5">
        <v>185208.9</v>
      </c>
      <c r="F97" s="23">
        <v>218747.6</v>
      </c>
      <c r="G97" s="23">
        <v>218747.6</v>
      </c>
      <c r="H97" s="23" t="s">
        <v>410</v>
      </c>
    </row>
    <row r="98" spans="1:13" ht="30" x14ac:dyDescent="0.25">
      <c r="A98" s="6" t="s">
        <v>136</v>
      </c>
      <c r="B98" s="109" t="s">
        <v>89</v>
      </c>
      <c r="C98" s="110"/>
      <c r="D98" s="110"/>
      <c r="E98" s="110"/>
      <c r="F98" s="110"/>
      <c r="G98" s="111"/>
      <c r="H98" s="18"/>
    </row>
    <row r="99" spans="1:13" x14ac:dyDescent="0.25">
      <c r="A99" s="6" t="s">
        <v>90</v>
      </c>
      <c r="B99" s="23" t="s">
        <v>91</v>
      </c>
      <c r="C99" s="23">
        <v>105</v>
      </c>
      <c r="D99" s="61">
        <v>105</v>
      </c>
      <c r="E99" s="23">
        <v>20610.3</v>
      </c>
      <c r="F99" s="23">
        <v>31236</v>
      </c>
      <c r="G99" s="23">
        <v>31236</v>
      </c>
      <c r="H99" s="23"/>
    </row>
    <row r="100" spans="1:13" ht="30" x14ac:dyDescent="0.25">
      <c r="A100" s="6" t="s">
        <v>140</v>
      </c>
      <c r="B100" s="109" t="s">
        <v>201</v>
      </c>
      <c r="C100" s="110"/>
      <c r="D100" s="110"/>
      <c r="E100" s="110"/>
      <c r="F100" s="110"/>
      <c r="G100" s="111"/>
      <c r="H100" s="18"/>
    </row>
    <row r="101" spans="1:13" x14ac:dyDescent="0.25">
      <c r="A101" s="6" t="s">
        <v>90</v>
      </c>
      <c r="B101" s="23" t="s">
        <v>91</v>
      </c>
      <c r="C101" s="23">
        <v>12</v>
      </c>
      <c r="D101" s="61">
        <v>12</v>
      </c>
      <c r="E101" s="23">
        <v>324.7</v>
      </c>
      <c r="F101" s="23">
        <v>323.5</v>
      </c>
      <c r="G101" s="23">
        <v>323.5</v>
      </c>
      <c r="H101" s="23"/>
      <c r="I101" s="69"/>
      <c r="M101" s="3"/>
    </row>
    <row r="102" spans="1:13" ht="30" x14ac:dyDescent="0.25">
      <c r="A102" s="6" t="s">
        <v>142</v>
      </c>
      <c r="B102" s="109" t="s">
        <v>202</v>
      </c>
      <c r="C102" s="110"/>
      <c r="D102" s="110"/>
      <c r="E102" s="110"/>
      <c r="F102" s="110"/>
      <c r="G102" s="111"/>
      <c r="H102" s="18"/>
    </row>
    <row r="103" spans="1:13" x14ac:dyDescent="0.25">
      <c r="A103" s="6" t="s">
        <v>203</v>
      </c>
      <c r="B103" s="23" t="s">
        <v>204</v>
      </c>
      <c r="C103" s="23">
        <v>210</v>
      </c>
      <c r="D103" s="23">
        <v>210</v>
      </c>
      <c r="E103" s="23">
        <v>515.1</v>
      </c>
      <c r="F103" s="23">
        <v>445.7</v>
      </c>
      <c r="G103" s="23">
        <v>445.7</v>
      </c>
      <c r="H103" s="23"/>
    </row>
    <row r="104" spans="1:13" x14ac:dyDescent="0.25">
      <c r="A104" s="116" t="s">
        <v>101</v>
      </c>
      <c r="B104" s="117"/>
      <c r="C104" s="117"/>
      <c r="D104" s="117"/>
      <c r="E104" s="117"/>
      <c r="F104" s="117"/>
      <c r="G104" s="117"/>
      <c r="H104" s="118"/>
    </row>
    <row r="105" spans="1:13" x14ac:dyDescent="0.25">
      <c r="A105" s="106" t="s">
        <v>387</v>
      </c>
      <c r="B105" s="107"/>
      <c r="C105" s="107"/>
      <c r="D105" s="107"/>
      <c r="E105" s="107"/>
      <c r="F105" s="107"/>
      <c r="G105" s="107"/>
      <c r="H105" s="108"/>
    </row>
    <row r="106" spans="1:13" ht="30" x14ac:dyDescent="0.25">
      <c r="A106" s="6" t="s">
        <v>135</v>
      </c>
      <c r="B106" s="109" t="s">
        <v>268</v>
      </c>
      <c r="C106" s="110"/>
      <c r="D106" s="110"/>
      <c r="E106" s="110"/>
      <c r="F106" s="110"/>
      <c r="G106" s="111"/>
      <c r="H106" s="18"/>
    </row>
    <row r="107" spans="1:13" x14ac:dyDescent="0.25">
      <c r="A107" s="6" t="s">
        <v>95</v>
      </c>
      <c r="B107" s="66" t="s">
        <v>84</v>
      </c>
      <c r="C107" s="66">
        <v>54</v>
      </c>
      <c r="D107" s="66">
        <v>54</v>
      </c>
      <c r="E107" s="22">
        <v>35505</v>
      </c>
      <c r="F107" s="66">
        <v>39106.699999999997</v>
      </c>
      <c r="G107" s="66">
        <v>39106.699999999997</v>
      </c>
      <c r="H107" s="66"/>
    </row>
    <row r="108" spans="1:13" ht="30" x14ac:dyDescent="0.25">
      <c r="A108" s="6" t="s">
        <v>136</v>
      </c>
      <c r="B108" s="109" t="s">
        <v>87</v>
      </c>
      <c r="C108" s="110"/>
      <c r="D108" s="110"/>
      <c r="E108" s="110"/>
      <c r="F108" s="110"/>
      <c r="G108" s="111"/>
      <c r="H108" s="18"/>
    </row>
    <row r="109" spans="1:13" ht="45" x14ac:dyDescent="0.25">
      <c r="A109" s="6" t="s">
        <v>110</v>
      </c>
      <c r="B109" s="66" t="s">
        <v>88</v>
      </c>
      <c r="C109" s="66">
        <v>13416</v>
      </c>
      <c r="D109" s="66">
        <v>13426</v>
      </c>
      <c r="E109" s="63">
        <v>971.4</v>
      </c>
      <c r="F109" s="66">
        <v>924.3</v>
      </c>
      <c r="G109" s="66">
        <v>924.3</v>
      </c>
      <c r="H109" s="66" t="s">
        <v>410</v>
      </c>
    </row>
    <row r="110" spans="1:13" ht="30" x14ac:dyDescent="0.25">
      <c r="A110" s="6" t="s">
        <v>140</v>
      </c>
      <c r="B110" s="109" t="s">
        <v>264</v>
      </c>
      <c r="C110" s="110"/>
      <c r="D110" s="110"/>
      <c r="E110" s="110"/>
      <c r="F110" s="110"/>
      <c r="G110" s="111"/>
      <c r="H110" s="18"/>
    </row>
    <row r="111" spans="1:13" x14ac:dyDescent="0.25">
      <c r="A111" s="6" t="s">
        <v>90</v>
      </c>
      <c r="B111" s="23" t="s">
        <v>91</v>
      </c>
      <c r="C111" s="23">
        <v>1</v>
      </c>
      <c r="D111" s="23">
        <v>1</v>
      </c>
      <c r="E111" s="22">
        <v>0</v>
      </c>
      <c r="F111" s="23">
        <v>207.9</v>
      </c>
      <c r="G111" s="23">
        <v>207.9</v>
      </c>
      <c r="H111" s="23"/>
    </row>
    <row r="112" spans="1:13" x14ac:dyDescent="0.25">
      <c r="A112" s="116" t="s">
        <v>71</v>
      </c>
      <c r="B112" s="117"/>
      <c r="C112" s="117"/>
      <c r="D112" s="117"/>
      <c r="E112" s="117"/>
      <c r="F112" s="117"/>
      <c r="G112" s="117"/>
      <c r="H112" s="118"/>
    </row>
    <row r="113" spans="1:13" x14ac:dyDescent="0.25">
      <c r="A113" s="116" t="s">
        <v>36</v>
      </c>
      <c r="B113" s="117"/>
      <c r="C113" s="117"/>
      <c r="D113" s="117"/>
      <c r="E113" s="117"/>
      <c r="F113" s="117"/>
      <c r="G113" s="117"/>
      <c r="H113" s="118"/>
    </row>
    <row r="114" spans="1:13" x14ac:dyDescent="0.25">
      <c r="A114" s="116" t="s">
        <v>102</v>
      </c>
      <c r="B114" s="117"/>
      <c r="C114" s="117"/>
      <c r="D114" s="117"/>
      <c r="E114" s="117"/>
      <c r="F114" s="117"/>
      <c r="G114" s="117"/>
      <c r="H114" s="118"/>
    </row>
    <row r="115" spans="1:13" x14ac:dyDescent="0.25">
      <c r="A115" s="106" t="s">
        <v>103</v>
      </c>
      <c r="B115" s="107"/>
      <c r="C115" s="107"/>
      <c r="D115" s="107"/>
      <c r="E115" s="107"/>
      <c r="F115" s="107"/>
      <c r="G115" s="107"/>
      <c r="H115" s="108"/>
    </row>
    <row r="116" spans="1:13" ht="30" x14ac:dyDescent="0.25">
      <c r="A116" s="6" t="s">
        <v>135</v>
      </c>
      <c r="B116" s="109" t="s">
        <v>104</v>
      </c>
      <c r="C116" s="110"/>
      <c r="D116" s="110"/>
      <c r="E116" s="110"/>
      <c r="F116" s="110"/>
      <c r="G116" s="111"/>
      <c r="H116" s="18"/>
    </row>
    <row r="117" spans="1:13" x14ac:dyDescent="0.25">
      <c r="A117" s="6" t="s">
        <v>271</v>
      </c>
      <c r="B117" s="23" t="s">
        <v>97</v>
      </c>
      <c r="C117" s="23">
        <v>18</v>
      </c>
      <c r="D117" s="23">
        <v>18</v>
      </c>
      <c r="E117" s="125">
        <v>1233.5999999999999</v>
      </c>
      <c r="F117" s="112">
        <v>2946.8</v>
      </c>
      <c r="G117" s="112">
        <v>2946.8</v>
      </c>
      <c r="H117" s="112"/>
    </row>
    <row r="118" spans="1:13" x14ac:dyDescent="0.25">
      <c r="A118" s="6" t="s">
        <v>100</v>
      </c>
      <c r="B118" s="66" t="s">
        <v>97</v>
      </c>
      <c r="C118" s="66">
        <v>1500</v>
      </c>
      <c r="D118" s="23">
        <v>1500</v>
      </c>
      <c r="E118" s="126"/>
      <c r="F118" s="113"/>
      <c r="G118" s="113"/>
      <c r="H118" s="113"/>
    </row>
    <row r="119" spans="1:13" ht="30" x14ac:dyDescent="0.25">
      <c r="A119" s="6" t="s">
        <v>136</v>
      </c>
      <c r="B119" s="109" t="s">
        <v>210</v>
      </c>
      <c r="C119" s="110"/>
      <c r="D119" s="110"/>
      <c r="E119" s="110"/>
      <c r="F119" s="110"/>
      <c r="G119" s="111"/>
      <c r="H119" s="18"/>
    </row>
    <row r="120" spans="1:13" ht="22.5" customHeight="1" x14ac:dyDescent="0.25">
      <c r="A120" s="6" t="s">
        <v>272</v>
      </c>
      <c r="B120" s="6" t="s">
        <v>91</v>
      </c>
      <c r="C120" s="66">
        <v>51</v>
      </c>
      <c r="D120" s="76">
        <v>53</v>
      </c>
      <c r="E120" s="128">
        <v>6081.5</v>
      </c>
      <c r="F120" s="129">
        <v>9371</v>
      </c>
      <c r="G120" s="129">
        <v>9371</v>
      </c>
      <c r="H120" s="112" t="s">
        <v>410</v>
      </c>
    </row>
    <row r="121" spans="1:13" ht="24.75" customHeight="1" x14ac:dyDescent="0.25">
      <c r="A121" s="6" t="s">
        <v>96</v>
      </c>
      <c r="B121" s="6" t="s">
        <v>91</v>
      </c>
      <c r="C121" s="66">
        <v>89</v>
      </c>
      <c r="D121" s="76">
        <v>93</v>
      </c>
      <c r="E121" s="128"/>
      <c r="F121" s="129"/>
      <c r="G121" s="129"/>
      <c r="H121" s="113"/>
    </row>
    <row r="122" spans="1:13" ht="30" x14ac:dyDescent="0.25">
      <c r="A122" s="6" t="s">
        <v>140</v>
      </c>
      <c r="B122" s="109" t="s">
        <v>199</v>
      </c>
      <c r="C122" s="110"/>
      <c r="D122" s="110"/>
      <c r="E122" s="110"/>
      <c r="F122" s="110"/>
      <c r="G122" s="111"/>
      <c r="H122" s="18"/>
    </row>
    <row r="123" spans="1:13" ht="45" x14ac:dyDescent="0.25">
      <c r="A123" s="6" t="s">
        <v>92</v>
      </c>
      <c r="B123" s="6" t="s">
        <v>84</v>
      </c>
      <c r="C123" s="23">
        <v>500</v>
      </c>
      <c r="D123" s="76">
        <v>525</v>
      </c>
      <c r="E123" s="63">
        <v>1713.7</v>
      </c>
      <c r="F123" s="5">
        <v>2474</v>
      </c>
      <c r="G123" s="5">
        <v>2474</v>
      </c>
      <c r="H123" s="23" t="s">
        <v>410</v>
      </c>
      <c r="I123" s="69"/>
      <c r="M123" s="3"/>
    </row>
    <row r="124" spans="1:13" ht="30" x14ac:dyDescent="0.25">
      <c r="A124" s="6" t="s">
        <v>142</v>
      </c>
      <c r="B124" s="109" t="s">
        <v>202</v>
      </c>
      <c r="C124" s="110"/>
      <c r="D124" s="110"/>
      <c r="E124" s="110"/>
      <c r="F124" s="110"/>
      <c r="G124" s="111"/>
      <c r="H124" s="18"/>
    </row>
    <row r="125" spans="1:13" x14ac:dyDescent="0.25">
      <c r="A125" s="6" t="s">
        <v>273</v>
      </c>
      <c r="B125" s="23" t="s">
        <v>84</v>
      </c>
      <c r="C125" s="23">
        <v>84</v>
      </c>
      <c r="D125" s="23">
        <v>84</v>
      </c>
      <c r="E125" s="22">
        <v>2171.8000000000002</v>
      </c>
      <c r="F125" s="23">
        <v>2235.1</v>
      </c>
      <c r="G125" s="23">
        <v>2235.1</v>
      </c>
      <c r="H125" s="23"/>
    </row>
    <row r="126" spans="1:13" ht="48" customHeight="1" x14ac:dyDescent="0.25">
      <c r="A126" s="6" t="s">
        <v>143</v>
      </c>
      <c r="B126" s="109" t="s">
        <v>270</v>
      </c>
      <c r="C126" s="110"/>
      <c r="D126" s="110"/>
      <c r="E126" s="110"/>
      <c r="F126" s="110"/>
      <c r="G126" s="111"/>
      <c r="H126" s="18"/>
    </row>
    <row r="127" spans="1:13" ht="45" x14ac:dyDescent="0.25">
      <c r="A127" s="6" t="s">
        <v>107</v>
      </c>
      <c r="B127" s="23" t="s">
        <v>88</v>
      </c>
      <c r="C127" s="23">
        <v>163836</v>
      </c>
      <c r="D127" s="76">
        <v>172027</v>
      </c>
      <c r="E127" s="63">
        <v>7632.4</v>
      </c>
      <c r="F127" s="23">
        <v>12921.6</v>
      </c>
      <c r="G127" s="23">
        <v>12921.6</v>
      </c>
      <c r="H127" s="23" t="s">
        <v>410</v>
      </c>
    </row>
    <row r="128" spans="1:13" ht="30" x14ac:dyDescent="0.25">
      <c r="A128" s="6" t="s">
        <v>144</v>
      </c>
      <c r="B128" s="109" t="s">
        <v>208</v>
      </c>
      <c r="C128" s="110"/>
      <c r="D128" s="110"/>
      <c r="E128" s="110"/>
      <c r="F128" s="110"/>
      <c r="G128" s="111"/>
      <c r="H128" s="18"/>
    </row>
    <row r="129" spans="1:13" ht="45" x14ac:dyDescent="0.25">
      <c r="A129" s="6" t="s">
        <v>269</v>
      </c>
      <c r="B129" s="23" t="s">
        <v>84</v>
      </c>
      <c r="C129" s="23">
        <v>11332</v>
      </c>
      <c r="D129" s="23">
        <v>11070</v>
      </c>
      <c r="E129" s="63">
        <v>696068.3</v>
      </c>
      <c r="F129" s="23">
        <v>907823.2</v>
      </c>
      <c r="G129" s="23">
        <v>907823.2</v>
      </c>
      <c r="H129" s="23" t="s">
        <v>410</v>
      </c>
    </row>
    <row r="130" spans="1:13" ht="30" x14ac:dyDescent="0.25">
      <c r="A130" s="6" t="s">
        <v>146</v>
      </c>
      <c r="B130" s="109" t="s">
        <v>209</v>
      </c>
      <c r="C130" s="110"/>
      <c r="D130" s="110"/>
      <c r="E130" s="110"/>
      <c r="F130" s="110"/>
      <c r="G130" s="111"/>
      <c r="H130" s="18"/>
    </row>
    <row r="131" spans="1:13" ht="45" x14ac:dyDescent="0.25">
      <c r="A131" s="6" t="s">
        <v>269</v>
      </c>
      <c r="B131" s="23" t="s">
        <v>84</v>
      </c>
      <c r="C131" s="23">
        <v>5049</v>
      </c>
      <c r="D131" s="23">
        <v>5152</v>
      </c>
      <c r="E131" s="63">
        <v>399757.5</v>
      </c>
      <c r="F131" s="23">
        <v>492279.1</v>
      </c>
      <c r="G131" s="23">
        <v>492279.1</v>
      </c>
      <c r="H131" s="23" t="s">
        <v>410</v>
      </c>
      <c r="M131" s="3"/>
    </row>
    <row r="132" spans="1:13" ht="30" x14ac:dyDescent="0.25">
      <c r="A132" s="6" t="s">
        <v>150</v>
      </c>
      <c r="B132" s="109" t="s">
        <v>87</v>
      </c>
      <c r="C132" s="110"/>
      <c r="D132" s="110"/>
      <c r="E132" s="110"/>
      <c r="F132" s="110"/>
      <c r="G132" s="111"/>
      <c r="H132" s="18"/>
    </row>
    <row r="133" spans="1:13" x14ac:dyDescent="0.25">
      <c r="A133" s="6" t="s">
        <v>110</v>
      </c>
      <c r="B133" s="23" t="s">
        <v>88</v>
      </c>
      <c r="C133" s="23">
        <v>959854</v>
      </c>
      <c r="D133" s="23">
        <v>959854</v>
      </c>
      <c r="E133" s="63">
        <v>51166.6</v>
      </c>
      <c r="F133" s="23">
        <v>897960.4</v>
      </c>
      <c r="G133" s="23">
        <v>897960.4</v>
      </c>
      <c r="H133" s="23"/>
    </row>
    <row r="134" spans="1:13" x14ac:dyDescent="0.25">
      <c r="A134" s="106" t="s">
        <v>363</v>
      </c>
      <c r="B134" s="107"/>
      <c r="C134" s="107"/>
      <c r="D134" s="107"/>
      <c r="E134" s="107"/>
      <c r="F134" s="107"/>
      <c r="G134" s="107"/>
      <c r="H134" s="108"/>
    </row>
    <row r="135" spans="1:13" s="20" customFormat="1" ht="30" x14ac:dyDescent="0.25">
      <c r="A135" s="72" t="s">
        <v>135</v>
      </c>
      <c r="B135" s="122" t="s">
        <v>210</v>
      </c>
      <c r="C135" s="123"/>
      <c r="D135" s="123"/>
      <c r="E135" s="123"/>
      <c r="F135" s="123"/>
      <c r="G135" s="124"/>
      <c r="H135" s="73"/>
      <c r="I135" s="71"/>
      <c r="J135" s="71"/>
    </row>
    <row r="136" spans="1:13" s="20" customFormat="1" x14ac:dyDescent="0.25">
      <c r="A136" s="72" t="s">
        <v>272</v>
      </c>
      <c r="B136" s="63" t="s">
        <v>91</v>
      </c>
      <c r="C136" s="63">
        <v>25</v>
      </c>
      <c r="D136" s="63">
        <v>25</v>
      </c>
      <c r="E136" s="125">
        <v>4236.6000000000004</v>
      </c>
      <c r="F136" s="125">
        <v>4407.2</v>
      </c>
      <c r="G136" s="125">
        <v>4407.2</v>
      </c>
      <c r="H136" s="125"/>
      <c r="I136" s="71"/>
      <c r="J136" s="71"/>
    </row>
    <row r="137" spans="1:13" s="20" customFormat="1" x14ac:dyDescent="0.25">
      <c r="A137" s="72" t="s">
        <v>96</v>
      </c>
      <c r="B137" s="63" t="s">
        <v>91</v>
      </c>
      <c r="C137" s="63">
        <v>75</v>
      </c>
      <c r="D137" s="63">
        <v>75</v>
      </c>
      <c r="E137" s="126"/>
      <c r="F137" s="126"/>
      <c r="G137" s="126"/>
      <c r="H137" s="126"/>
      <c r="I137" s="71"/>
      <c r="J137" s="71"/>
    </row>
    <row r="138" spans="1:13" s="20" customFormat="1" ht="30" x14ac:dyDescent="0.25">
      <c r="A138" s="72" t="s">
        <v>136</v>
      </c>
      <c r="B138" s="122" t="s">
        <v>111</v>
      </c>
      <c r="C138" s="123"/>
      <c r="D138" s="123"/>
      <c r="E138" s="123"/>
      <c r="F138" s="123"/>
      <c r="G138" s="124"/>
      <c r="H138" s="73"/>
      <c r="I138" s="71"/>
      <c r="J138" s="71"/>
    </row>
    <row r="139" spans="1:13" s="20" customFormat="1" ht="45" x14ac:dyDescent="0.25">
      <c r="A139" s="72" t="s">
        <v>90</v>
      </c>
      <c r="B139" s="63" t="s">
        <v>91</v>
      </c>
      <c r="C139" s="63">
        <v>125</v>
      </c>
      <c r="D139" s="83">
        <v>130</v>
      </c>
      <c r="E139" s="22">
        <v>3216</v>
      </c>
      <c r="F139" s="22">
        <v>0</v>
      </c>
      <c r="G139" s="22">
        <v>0</v>
      </c>
      <c r="H139" s="75" t="s">
        <v>410</v>
      </c>
      <c r="I139" s="71"/>
      <c r="J139" s="71"/>
    </row>
    <row r="140" spans="1:13" s="20" customFormat="1" ht="30" x14ac:dyDescent="0.25">
      <c r="A140" s="72" t="s">
        <v>140</v>
      </c>
      <c r="B140" s="122" t="s">
        <v>112</v>
      </c>
      <c r="C140" s="123"/>
      <c r="D140" s="123"/>
      <c r="E140" s="123"/>
      <c r="F140" s="123"/>
      <c r="G140" s="124"/>
      <c r="H140" s="73"/>
      <c r="I140" s="71"/>
      <c r="J140" s="71"/>
    </row>
    <row r="141" spans="1:13" s="20" customFormat="1" ht="45" x14ac:dyDescent="0.25">
      <c r="A141" s="72" t="s">
        <v>90</v>
      </c>
      <c r="B141" s="72" t="s">
        <v>91</v>
      </c>
      <c r="C141" s="63">
        <v>516</v>
      </c>
      <c r="D141" s="63">
        <v>522</v>
      </c>
      <c r="E141" s="63">
        <v>6584.8</v>
      </c>
      <c r="F141" s="22">
        <v>6839.7</v>
      </c>
      <c r="G141" s="22">
        <v>6839.7</v>
      </c>
      <c r="H141" s="63" t="s">
        <v>410</v>
      </c>
      <c r="I141" s="71"/>
      <c r="J141" s="71"/>
      <c r="M141" s="74"/>
    </row>
    <row r="142" spans="1:13" s="20" customFormat="1" ht="30" x14ac:dyDescent="0.25">
      <c r="A142" s="72" t="s">
        <v>142</v>
      </c>
      <c r="B142" s="122" t="s">
        <v>113</v>
      </c>
      <c r="C142" s="123"/>
      <c r="D142" s="123"/>
      <c r="E142" s="123"/>
      <c r="F142" s="123"/>
      <c r="G142" s="124"/>
      <c r="H142" s="73"/>
      <c r="I142" s="71"/>
      <c r="J142" s="71"/>
    </row>
    <row r="143" spans="1:13" s="20" customFormat="1" x14ac:dyDescent="0.25">
      <c r="A143" s="72" t="s">
        <v>114</v>
      </c>
      <c r="B143" s="72" t="s">
        <v>91</v>
      </c>
      <c r="C143" s="63">
        <v>6</v>
      </c>
      <c r="D143" s="83">
        <v>6</v>
      </c>
      <c r="E143" s="63">
        <v>1142.8</v>
      </c>
      <c r="F143" s="22">
        <v>1187.4000000000001</v>
      </c>
      <c r="G143" s="22">
        <v>1187.4000000000001</v>
      </c>
      <c r="H143" s="63"/>
      <c r="I143" s="71"/>
      <c r="J143" s="71"/>
      <c r="M143" s="74"/>
    </row>
    <row r="144" spans="1:13" s="20" customFormat="1" ht="30" x14ac:dyDescent="0.25">
      <c r="A144" s="72" t="s">
        <v>143</v>
      </c>
      <c r="B144" s="122" t="s">
        <v>199</v>
      </c>
      <c r="C144" s="123"/>
      <c r="D144" s="123"/>
      <c r="E144" s="123"/>
      <c r="F144" s="123"/>
      <c r="G144" s="124"/>
      <c r="H144" s="73"/>
      <c r="I144" s="71"/>
      <c r="J144" s="71"/>
    </row>
    <row r="145" spans="1:13" s="20" customFormat="1" x14ac:dyDescent="0.25">
      <c r="A145" s="72" t="s">
        <v>90</v>
      </c>
      <c r="B145" s="72" t="s">
        <v>91</v>
      </c>
      <c r="C145" s="63">
        <v>7</v>
      </c>
      <c r="D145" s="83">
        <v>7</v>
      </c>
      <c r="E145" s="22">
        <v>1766</v>
      </c>
      <c r="F145" s="22">
        <v>1826.2</v>
      </c>
      <c r="G145" s="22">
        <v>1826.2</v>
      </c>
      <c r="H145" s="63"/>
      <c r="I145" s="71"/>
      <c r="J145" s="71"/>
      <c r="M145" s="74"/>
    </row>
    <row r="146" spans="1:13" ht="15" customHeight="1" x14ac:dyDescent="0.25">
      <c r="A146" s="116" t="s">
        <v>108</v>
      </c>
      <c r="B146" s="117"/>
      <c r="C146" s="117"/>
      <c r="D146" s="117"/>
      <c r="E146" s="117"/>
      <c r="F146" s="117"/>
      <c r="G146" s="117"/>
      <c r="H146" s="118"/>
    </row>
    <row r="147" spans="1:13" ht="15" customHeight="1" x14ac:dyDescent="0.25">
      <c r="A147" s="106" t="s">
        <v>109</v>
      </c>
      <c r="B147" s="107"/>
      <c r="C147" s="107"/>
      <c r="D147" s="107"/>
      <c r="E147" s="107"/>
      <c r="F147" s="107"/>
      <c r="G147" s="107"/>
      <c r="H147" s="108"/>
    </row>
    <row r="148" spans="1:13" ht="30" x14ac:dyDescent="0.25">
      <c r="A148" s="6" t="s">
        <v>135</v>
      </c>
      <c r="B148" s="109" t="s">
        <v>205</v>
      </c>
      <c r="C148" s="110"/>
      <c r="D148" s="110"/>
      <c r="E148" s="110"/>
      <c r="F148" s="110"/>
      <c r="G148" s="111"/>
      <c r="H148" s="18"/>
    </row>
    <row r="149" spans="1:13" x14ac:dyDescent="0.25">
      <c r="A149" s="6" t="s">
        <v>110</v>
      </c>
      <c r="B149" s="6" t="s">
        <v>88</v>
      </c>
      <c r="C149" s="23">
        <v>88400</v>
      </c>
      <c r="D149" s="23">
        <v>88400</v>
      </c>
      <c r="E149" s="23">
        <v>1029.0999999999999</v>
      </c>
      <c r="F149" s="23">
        <v>1794.7</v>
      </c>
      <c r="G149" s="23">
        <v>1794.7</v>
      </c>
      <c r="H149" s="23"/>
    </row>
    <row r="150" spans="1:13" ht="30" x14ac:dyDescent="0.25">
      <c r="A150" s="6" t="s">
        <v>136</v>
      </c>
      <c r="B150" s="109" t="s">
        <v>87</v>
      </c>
      <c r="C150" s="110"/>
      <c r="D150" s="110"/>
      <c r="E150" s="110"/>
      <c r="F150" s="110"/>
      <c r="G150" s="111"/>
      <c r="H150" s="18"/>
    </row>
    <row r="151" spans="1:13" ht="45" x14ac:dyDescent="0.25">
      <c r="A151" s="6" t="s">
        <v>110</v>
      </c>
      <c r="B151" s="6" t="s">
        <v>88</v>
      </c>
      <c r="C151" s="23">
        <v>9720</v>
      </c>
      <c r="D151" s="77">
        <v>10206</v>
      </c>
      <c r="E151" s="23">
        <v>148.5</v>
      </c>
      <c r="F151" s="23">
        <v>140.30000000000001</v>
      </c>
      <c r="G151" s="23">
        <v>140.30000000000001</v>
      </c>
      <c r="H151" s="23" t="s">
        <v>410</v>
      </c>
    </row>
    <row r="152" spans="1:13" ht="30" x14ac:dyDescent="0.25">
      <c r="A152" s="6" t="s">
        <v>140</v>
      </c>
      <c r="B152" s="109" t="s">
        <v>111</v>
      </c>
      <c r="C152" s="110"/>
      <c r="D152" s="110"/>
      <c r="E152" s="110"/>
      <c r="F152" s="110"/>
      <c r="G152" s="111"/>
      <c r="H152" s="18"/>
    </row>
    <row r="153" spans="1:13" x14ac:dyDescent="0.25">
      <c r="A153" s="6" t="s">
        <v>90</v>
      </c>
      <c r="B153" s="6" t="s">
        <v>91</v>
      </c>
      <c r="C153" s="23">
        <v>324</v>
      </c>
      <c r="D153" s="23">
        <v>324</v>
      </c>
      <c r="E153" s="23">
        <v>13640.7</v>
      </c>
      <c r="F153" s="23">
        <v>17879.5</v>
      </c>
      <c r="G153" s="23">
        <v>17879.5</v>
      </c>
      <c r="H153" s="23"/>
      <c r="M153" s="3"/>
    </row>
    <row r="154" spans="1:13" ht="30" x14ac:dyDescent="0.25">
      <c r="A154" s="6" t="s">
        <v>142</v>
      </c>
      <c r="B154" s="109" t="s">
        <v>199</v>
      </c>
      <c r="C154" s="110"/>
      <c r="D154" s="110"/>
      <c r="E154" s="110"/>
      <c r="F154" s="110"/>
      <c r="G154" s="111"/>
      <c r="H154" s="18"/>
    </row>
    <row r="155" spans="1:13" x14ac:dyDescent="0.25">
      <c r="A155" s="6" t="s">
        <v>90</v>
      </c>
      <c r="B155" s="6" t="s">
        <v>91</v>
      </c>
      <c r="C155" s="23">
        <v>74</v>
      </c>
      <c r="D155" s="66">
        <v>74</v>
      </c>
      <c r="E155" s="64">
        <v>10969.8</v>
      </c>
      <c r="F155" s="64">
        <v>10072.9</v>
      </c>
      <c r="G155" s="64">
        <v>10072.9</v>
      </c>
      <c r="H155" s="64"/>
    </row>
    <row r="156" spans="1:13" ht="30" x14ac:dyDescent="0.25">
      <c r="A156" s="6" t="s">
        <v>143</v>
      </c>
      <c r="B156" s="109" t="s">
        <v>112</v>
      </c>
      <c r="C156" s="110"/>
      <c r="D156" s="110"/>
      <c r="E156" s="110"/>
      <c r="F156" s="110"/>
      <c r="G156" s="111"/>
      <c r="H156" s="18"/>
    </row>
    <row r="157" spans="1:13" x14ac:dyDescent="0.25">
      <c r="A157" s="6" t="s">
        <v>90</v>
      </c>
      <c r="B157" s="6" t="s">
        <v>91</v>
      </c>
      <c r="C157" s="23">
        <v>506</v>
      </c>
      <c r="D157" s="23">
        <v>506</v>
      </c>
      <c r="E157" s="23">
        <v>27559.1</v>
      </c>
      <c r="F157" s="23">
        <v>34019.599999999999</v>
      </c>
      <c r="G157" s="23">
        <v>34019.599999999999</v>
      </c>
      <c r="H157" s="23"/>
    </row>
    <row r="158" spans="1:13" ht="30" x14ac:dyDescent="0.25">
      <c r="A158" s="6" t="s">
        <v>144</v>
      </c>
      <c r="B158" s="109" t="s">
        <v>105</v>
      </c>
      <c r="C158" s="110"/>
      <c r="D158" s="110"/>
      <c r="E158" s="110"/>
      <c r="F158" s="110"/>
      <c r="G158" s="111"/>
      <c r="H158" s="18"/>
    </row>
    <row r="159" spans="1:13" x14ac:dyDescent="0.25">
      <c r="A159" s="6" t="s">
        <v>106</v>
      </c>
      <c r="B159" s="6" t="s">
        <v>91</v>
      </c>
      <c r="C159" s="23">
        <v>140</v>
      </c>
      <c r="D159" s="23">
        <v>140</v>
      </c>
      <c r="E159" s="23">
        <v>4870.8999999999996</v>
      </c>
      <c r="F159" s="23">
        <v>5534.4</v>
      </c>
      <c r="G159" s="23">
        <v>5534.4</v>
      </c>
      <c r="H159" s="23"/>
    </row>
    <row r="160" spans="1:13" ht="76.5" customHeight="1" x14ac:dyDescent="0.25">
      <c r="A160" s="6" t="s">
        <v>146</v>
      </c>
      <c r="B160" s="109" t="s">
        <v>274</v>
      </c>
      <c r="C160" s="110"/>
      <c r="D160" s="110"/>
      <c r="E160" s="110"/>
      <c r="F160" s="110"/>
      <c r="G160" s="111"/>
      <c r="H160" s="18"/>
    </row>
    <row r="161" spans="1:13" x14ac:dyDescent="0.25">
      <c r="A161" s="6" t="s">
        <v>90</v>
      </c>
      <c r="B161" s="6" t="s">
        <v>91</v>
      </c>
      <c r="C161" s="23">
        <v>72</v>
      </c>
      <c r="D161" s="23">
        <v>72</v>
      </c>
      <c r="E161" s="5">
        <v>5893</v>
      </c>
      <c r="F161" s="23">
        <v>11164.4</v>
      </c>
      <c r="G161" s="23">
        <v>11164.4</v>
      </c>
      <c r="H161" s="23"/>
    </row>
    <row r="162" spans="1:13" ht="30" x14ac:dyDescent="0.25">
      <c r="A162" s="6" t="s">
        <v>150</v>
      </c>
      <c r="B162" s="109" t="s">
        <v>113</v>
      </c>
      <c r="C162" s="110"/>
      <c r="D162" s="110"/>
      <c r="E162" s="110"/>
      <c r="F162" s="110"/>
      <c r="G162" s="111"/>
      <c r="H162" s="18"/>
    </row>
    <row r="163" spans="1:13" x14ac:dyDescent="0.25">
      <c r="A163" s="6" t="s">
        <v>114</v>
      </c>
      <c r="B163" s="6" t="s">
        <v>91</v>
      </c>
      <c r="C163" s="23">
        <v>103</v>
      </c>
      <c r="D163" s="23">
        <v>103</v>
      </c>
      <c r="E163" s="65">
        <v>17362.8</v>
      </c>
      <c r="F163" s="64">
        <v>25765.8</v>
      </c>
      <c r="G163" s="64">
        <v>25765.8</v>
      </c>
      <c r="H163" s="64"/>
      <c r="M163" s="3"/>
    </row>
    <row r="164" spans="1:13" ht="30" x14ac:dyDescent="0.25">
      <c r="A164" s="6" t="s">
        <v>151</v>
      </c>
      <c r="B164" s="109" t="s">
        <v>206</v>
      </c>
      <c r="C164" s="110"/>
      <c r="D164" s="110"/>
      <c r="E164" s="110"/>
      <c r="F164" s="110"/>
      <c r="G164" s="111"/>
      <c r="H164" s="18"/>
    </row>
    <row r="165" spans="1:13" x14ac:dyDescent="0.25">
      <c r="A165" s="6" t="s">
        <v>207</v>
      </c>
      <c r="B165" s="6" t="s">
        <v>91</v>
      </c>
      <c r="C165" s="23">
        <v>10</v>
      </c>
      <c r="D165" s="23">
        <v>10</v>
      </c>
      <c r="E165" s="23">
        <v>3693.3</v>
      </c>
      <c r="F165" s="23">
        <v>2501.6</v>
      </c>
      <c r="G165" s="23">
        <v>2501.6</v>
      </c>
      <c r="H165" s="23"/>
    </row>
    <row r="166" spans="1:13" ht="30" x14ac:dyDescent="0.25">
      <c r="A166" s="6" t="s">
        <v>152</v>
      </c>
      <c r="B166" s="109" t="s">
        <v>288</v>
      </c>
      <c r="C166" s="110"/>
      <c r="D166" s="110"/>
      <c r="E166" s="110"/>
      <c r="F166" s="110"/>
      <c r="G166" s="111"/>
      <c r="H166" s="18"/>
    </row>
    <row r="167" spans="1:13" x14ac:dyDescent="0.25">
      <c r="A167" s="6" t="s">
        <v>286</v>
      </c>
      <c r="B167" s="6" t="s">
        <v>280</v>
      </c>
      <c r="C167" s="23">
        <v>12700</v>
      </c>
      <c r="D167" s="23">
        <v>12700</v>
      </c>
      <c r="E167" s="23">
        <v>24052.400000000001</v>
      </c>
      <c r="F167" s="23">
        <v>31467.8</v>
      </c>
      <c r="G167" s="23">
        <v>31467.8</v>
      </c>
      <c r="H167" s="23"/>
    </row>
    <row r="168" spans="1:13" ht="30" x14ac:dyDescent="0.25">
      <c r="A168" s="6" t="s">
        <v>153</v>
      </c>
      <c r="B168" s="109" t="s">
        <v>287</v>
      </c>
      <c r="C168" s="110"/>
      <c r="D168" s="110"/>
      <c r="E168" s="110"/>
      <c r="F168" s="110"/>
      <c r="G168" s="111"/>
      <c r="H168" s="18"/>
    </row>
    <row r="169" spans="1:13" ht="45" x14ac:dyDescent="0.25">
      <c r="A169" s="6" t="s">
        <v>286</v>
      </c>
      <c r="B169" s="6" t="s">
        <v>280</v>
      </c>
      <c r="C169" s="23">
        <v>4900</v>
      </c>
      <c r="D169" s="23">
        <v>4886</v>
      </c>
      <c r="E169" s="5">
        <v>21085.1</v>
      </c>
      <c r="F169" s="23">
        <v>25962.2</v>
      </c>
      <c r="G169" s="23">
        <v>25962.2</v>
      </c>
      <c r="H169" s="23" t="s">
        <v>410</v>
      </c>
    </row>
    <row r="170" spans="1:13" ht="30" x14ac:dyDescent="0.25">
      <c r="A170" s="6" t="s">
        <v>154</v>
      </c>
      <c r="B170" s="109" t="s">
        <v>104</v>
      </c>
      <c r="C170" s="110"/>
      <c r="D170" s="110"/>
      <c r="E170" s="110"/>
      <c r="F170" s="110"/>
      <c r="G170" s="111"/>
      <c r="H170" s="18"/>
    </row>
    <row r="171" spans="1:13" x14ac:dyDescent="0.25">
      <c r="A171" s="6" t="s">
        <v>362</v>
      </c>
      <c r="B171" s="6" t="s">
        <v>280</v>
      </c>
      <c r="C171" s="66">
        <v>26</v>
      </c>
      <c r="D171" s="66">
        <v>26</v>
      </c>
      <c r="E171" s="5">
        <v>4011.8</v>
      </c>
      <c r="F171" s="66">
        <v>4662.3</v>
      </c>
      <c r="G171" s="66">
        <v>4662.3</v>
      </c>
      <c r="H171" s="66"/>
    </row>
    <row r="172" spans="1:13" ht="30" x14ac:dyDescent="0.25">
      <c r="A172" s="6" t="s">
        <v>155</v>
      </c>
      <c r="B172" s="109" t="s">
        <v>361</v>
      </c>
      <c r="C172" s="110"/>
      <c r="D172" s="110"/>
      <c r="E172" s="110"/>
      <c r="F172" s="110"/>
      <c r="G172" s="111"/>
      <c r="H172" s="18"/>
    </row>
    <row r="173" spans="1:13" x14ac:dyDescent="0.25">
      <c r="A173" s="6" t="s">
        <v>360</v>
      </c>
      <c r="B173" s="6" t="s">
        <v>91</v>
      </c>
      <c r="C173" s="66">
        <v>8</v>
      </c>
      <c r="D173" s="66">
        <v>8</v>
      </c>
      <c r="E173" s="5">
        <v>0</v>
      </c>
      <c r="F173" s="5">
        <v>5208</v>
      </c>
      <c r="G173" s="5">
        <v>5208</v>
      </c>
      <c r="H173" s="66"/>
    </row>
  </sheetData>
  <mergeCells count="113">
    <mergeCell ref="B170:G170"/>
    <mergeCell ref="B172:G172"/>
    <mergeCell ref="E120:E121"/>
    <mergeCell ref="F120:F121"/>
    <mergeCell ref="G120:G121"/>
    <mergeCell ref="H120:H121"/>
    <mergeCell ref="A134:H134"/>
    <mergeCell ref="B135:G135"/>
    <mergeCell ref="E136:E137"/>
    <mergeCell ref="F136:F137"/>
    <mergeCell ref="G136:G137"/>
    <mergeCell ref="H136:H137"/>
    <mergeCell ref="B144:G144"/>
    <mergeCell ref="B148:G148"/>
    <mergeCell ref="B164:G164"/>
    <mergeCell ref="B168:G168"/>
    <mergeCell ref="B150:G150"/>
    <mergeCell ref="B152:G152"/>
    <mergeCell ref="B154:G154"/>
    <mergeCell ref="B158:G158"/>
    <mergeCell ref="B156:G156"/>
    <mergeCell ref="B166:G166"/>
    <mergeCell ref="A146:H146"/>
    <mergeCell ref="B128:G128"/>
    <mergeCell ref="A2:H2"/>
    <mergeCell ref="B11:G11"/>
    <mergeCell ref="B13:G13"/>
    <mergeCell ref="B15:G15"/>
    <mergeCell ref="B18:G18"/>
    <mergeCell ref="G117:G118"/>
    <mergeCell ref="B96:G96"/>
    <mergeCell ref="B98:G98"/>
    <mergeCell ref="B26:G26"/>
    <mergeCell ref="B30:G30"/>
    <mergeCell ref="B92:G92"/>
    <mergeCell ref="B34:G34"/>
    <mergeCell ref="B36:G36"/>
    <mergeCell ref="B38:G38"/>
    <mergeCell ref="B46:G46"/>
    <mergeCell ref="B49:G49"/>
    <mergeCell ref="B64:G64"/>
    <mergeCell ref="B86:G86"/>
    <mergeCell ref="B88:G88"/>
    <mergeCell ref="B90:G90"/>
    <mergeCell ref="E31:E32"/>
    <mergeCell ref="B106:G106"/>
    <mergeCell ref="B108:G108"/>
    <mergeCell ref="F31:F32"/>
    <mergeCell ref="B130:G130"/>
    <mergeCell ref="B132:G132"/>
    <mergeCell ref="B138:G138"/>
    <mergeCell ref="B142:G142"/>
    <mergeCell ref="B126:G126"/>
    <mergeCell ref="H31:H32"/>
    <mergeCell ref="B28:G28"/>
    <mergeCell ref="B20:G20"/>
    <mergeCell ref="B22:G22"/>
    <mergeCell ref="B24:G24"/>
    <mergeCell ref="B100:G100"/>
    <mergeCell ref="B102:G102"/>
    <mergeCell ref="B110:G110"/>
    <mergeCell ref="B116:G116"/>
    <mergeCell ref="G31:G32"/>
    <mergeCell ref="E117:E118"/>
    <mergeCell ref="F117:F118"/>
    <mergeCell ref="B140:G140"/>
    <mergeCell ref="A104:H104"/>
    <mergeCell ref="A105:H105"/>
    <mergeCell ref="A112:H112"/>
    <mergeCell ref="A113:H113"/>
    <mergeCell ref="A114:H114"/>
    <mergeCell ref="A115:H115"/>
    <mergeCell ref="B119:G119"/>
    <mergeCell ref="B122:G122"/>
    <mergeCell ref="B124:G124"/>
    <mergeCell ref="H4:H5"/>
    <mergeCell ref="A10:H10"/>
    <mergeCell ref="A17:H17"/>
    <mergeCell ref="A7:H7"/>
    <mergeCell ref="A8:H8"/>
    <mergeCell ref="A9:H9"/>
    <mergeCell ref="A33:H33"/>
    <mergeCell ref="A48:H48"/>
    <mergeCell ref="A95:H95"/>
    <mergeCell ref="A94:H94"/>
    <mergeCell ref="A4:A5"/>
    <mergeCell ref="B4:B5"/>
    <mergeCell ref="C4:D4"/>
    <mergeCell ref="E4:G4"/>
    <mergeCell ref="A147:H147"/>
    <mergeCell ref="B160:G160"/>
    <mergeCell ref="B162:G162"/>
    <mergeCell ref="B40:G40"/>
    <mergeCell ref="B42:G42"/>
    <mergeCell ref="B44:G44"/>
    <mergeCell ref="B51:G51"/>
    <mergeCell ref="B53:G53"/>
    <mergeCell ref="B55:G55"/>
    <mergeCell ref="B57:G57"/>
    <mergeCell ref="B59:G59"/>
    <mergeCell ref="A63:H63"/>
    <mergeCell ref="B61:G61"/>
    <mergeCell ref="B84:G84"/>
    <mergeCell ref="B66:G66"/>
    <mergeCell ref="B68:G68"/>
    <mergeCell ref="B70:G70"/>
    <mergeCell ref="B72:G72"/>
    <mergeCell ref="B74:G74"/>
    <mergeCell ref="B76:G76"/>
    <mergeCell ref="B78:G78"/>
    <mergeCell ref="B80:G80"/>
    <mergeCell ref="B82:G82"/>
    <mergeCell ref="H117:H118"/>
  </mergeCells>
  <pageMargins left="0.51181102362204722" right="0.11811023622047245" top="0.15748031496062992" bottom="0.15748031496062992" header="0.31496062992125984" footer="0.31496062992125984"/>
  <pageSetup paperSize="9" scale="49" fitToHeight="0"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6"/>
  <sheetViews>
    <sheetView workbookViewId="0">
      <selection activeCell="F16" sqref="F16"/>
    </sheetView>
  </sheetViews>
  <sheetFormatPr defaultRowHeight="15" x14ac:dyDescent="0.25"/>
  <cols>
    <col min="2" max="2" width="19" customWidth="1"/>
    <col min="3" max="3" width="13.28515625" customWidth="1"/>
    <col min="4" max="4" width="18.140625" customWidth="1"/>
    <col min="5" max="5" width="70" customWidth="1"/>
  </cols>
  <sheetData>
    <row r="1" spans="1:5" x14ac:dyDescent="0.25">
      <c r="E1" s="87" t="s">
        <v>463</v>
      </c>
    </row>
    <row r="2" spans="1:5" x14ac:dyDescent="0.25">
      <c r="E2" s="87"/>
    </row>
    <row r="3" spans="1:5" ht="31.15" customHeight="1" x14ac:dyDescent="0.25">
      <c r="A3" s="101" t="s">
        <v>411</v>
      </c>
      <c r="B3" s="101"/>
      <c r="C3" s="101"/>
      <c r="D3" s="101"/>
      <c r="E3" s="101"/>
    </row>
    <row r="5" spans="1:5" ht="14.45" customHeight="1" x14ac:dyDescent="0.25">
      <c r="A5" s="130" t="s">
        <v>39</v>
      </c>
      <c r="B5" s="130"/>
      <c r="C5" s="130"/>
      <c r="D5" s="131" t="s">
        <v>36</v>
      </c>
      <c r="E5" s="131"/>
    </row>
    <row r="6" spans="1:5" x14ac:dyDescent="0.25">
      <c r="A6" s="130"/>
      <c r="B6" s="130"/>
      <c r="C6" s="130"/>
      <c r="D6" s="132" t="s">
        <v>158</v>
      </c>
      <c r="E6" s="132"/>
    </row>
    <row r="7" spans="1:5" ht="24.6" customHeight="1" x14ac:dyDescent="0.25">
      <c r="A7" s="133" t="s">
        <v>162</v>
      </c>
      <c r="B7" s="133" t="s">
        <v>159</v>
      </c>
      <c r="C7" s="133" t="s">
        <v>160</v>
      </c>
      <c r="D7" s="67" t="s">
        <v>163</v>
      </c>
      <c r="E7" s="133" t="s">
        <v>161</v>
      </c>
    </row>
    <row r="8" spans="1:5" x14ac:dyDescent="0.25">
      <c r="A8" s="133"/>
      <c r="B8" s="133"/>
      <c r="C8" s="133"/>
      <c r="D8" s="9" t="s">
        <v>249</v>
      </c>
      <c r="E8" s="133"/>
    </row>
    <row r="9" spans="1:5" x14ac:dyDescent="0.25">
      <c r="A9" s="7">
        <v>1</v>
      </c>
      <c r="B9" s="130" t="s">
        <v>67</v>
      </c>
      <c r="C9" s="130"/>
      <c r="D9" s="130"/>
      <c r="E9" s="130"/>
    </row>
    <row r="10" spans="1:5" x14ac:dyDescent="0.25">
      <c r="A10" s="7" t="s">
        <v>41</v>
      </c>
      <c r="B10" s="10" t="s">
        <v>7</v>
      </c>
      <c r="C10" s="10" t="s">
        <v>7</v>
      </c>
      <c r="D10" s="10" t="s">
        <v>7</v>
      </c>
      <c r="E10" s="10" t="s">
        <v>7</v>
      </c>
    </row>
    <row r="11" spans="1:5" x14ac:dyDescent="0.25">
      <c r="A11" s="7" t="s">
        <v>42</v>
      </c>
      <c r="B11" s="10" t="s">
        <v>7</v>
      </c>
      <c r="C11" s="10" t="s">
        <v>7</v>
      </c>
      <c r="D11" s="10" t="s">
        <v>7</v>
      </c>
      <c r="E11" s="10" t="s">
        <v>7</v>
      </c>
    </row>
    <row r="12" spans="1:5" x14ac:dyDescent="0.25">
      <c r="A12" s="7">
        <v>2</v>
      </c>
      <c r="B12" s="112" t="s">
        <v>71</v>
      </c>
      <c r="C12" s="112"/>
      <c r="D12" s="130"/>
      <c r="E12" s="130"/>
    </row>
    <row r="13" spans="1:5" x14ac:dyDescent="0.25">
      <c r="A13" s="11" t="s">
        <v>46</v>
      </c>
      <c r="B13" s="10" t="s">
        <v>7</v>
      </c>
      <c r="C13" s="10" t="s">
        <v>7</v>
      </c>
      <c r="D13" s="10" t="s">
        <v>7</v>
      </c>
      <c r="E13" s="10" t="s">
        <v>7</v>
      </c>
    </row>
    <row r="14" spans="1:5" x14ac:dyDescent="0.25">
      <c r="A14" s="11" t="s">
        <v>47</v>
      </c>
      <c r="B14" s="10" t="s">
        <v>7</v>
      </c>
      <c r="C14" s="10" t="s">
        <v>7</v>
      </c>
      <c r="D14" s="10" t="s">
        <v>7</v>
      </c>
      <c r="E14" s="10" t="s">
        <v>7</v>
      </c>
    </row>
    <row r="15" spans="1:5" x14ac:dyDescent="0.25">
      <c r="A15" s="11">
        <v>3</v>
      </c>
      <c r="B15" s="112" t="s">
        <v>72</v>
      </c>
      <c r="C15" s="112"/>
      <c r="D15" s="130"/>
      <c r="E15" s="130"/>
    </row>
    <row r="16" spans="1:5" x14ac:dyDescent="0.25">
      <c r="A16" s="11" t="s">
        <v>123</v>
      </c>
      <c r="B16" s="10" t="s">
        <v>7</v>
      </c>
      <c r="C16" s="10" t="s">
        <v>7</v>
      </c>
      <c r="D16" s="10" t="s">
        <v>7</v>
      </c>
      <c r="E16" s="10" t="s">
        <v>7</v>
      </c>
    </row>
  </sheetData>
  <mergeCells count="11">
    <mergeCell ref="B9:E9"/>
    <mergeCell ref="B12:E12"/>
    <mergeCell ref="B15:E15"/>
    <mergeCell ref="A3:E3"/>
    <mergeCell ref="A5:C6"/>
    <mergeCell ref="D5:E5"/>
    <mergeCell ref="D6:E6"/>
    <mergeCell ref="A7:A8"/>
    <mergeCell ref="B7:B8"/>
    <mergeCell ref="C7:C8"/>
    <mergeCell ref="E7:E8"/>
  </mergeCells>
  <pageMargins left="0.7" right="0.7" top="0.75" bottom="0.75" header="0.3" footer="0.3"/>
  <pageSetup paperSize="9" scale="67"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
  <sheetViews>
    <sheetView zoomScaleNormal="100" workbookViewId="0">
      <selection activeCell="E1" sqref="E1"/>
    </sheetView>
  </sheetViews>
  <sheetFormatPr defaultColWidth="8.85546875" defaultRowHeight="15" x14ac:dyDescent="0.25"/>
  <cols>
    <col min="1" max="1" width="8.85546875" style="1"/>
    <col min="2" max="2" width="21.7109375" style="1" customWidth="1"/>
    <col min="3" max="3" width="12.42578125" style="1" customWidth="1"/>
    <col min="4" max="4" width="9.42578125" style="1" customWidth="1"/>
    <col min="5" max="5" width="81.28515625" style="1" customWidth="1"/>
    <col min="6" max="7" width="8.85546875" style="1"/>
    <col min="8" max="8" width="18" style="1" customWidth="1"/>
    <col min="9" max="16384" width="8.85546875" style="1"/>
  </cols>
  <sheetData>
    <row r="1" spans="1:8" ht="19.5" customHeight="1" x14ac:dyDescent="0.25">
      <c r="E1" s="88" t="s">
        <v>464</v>
      </c>
    </row>
    <row r="2" spans="1:8" ht="9" customHeight="1" x14ac:dyDescent="0.25"/>
    <row r="3" spans="1:8" ht="48.6" customHeight="1" x14ac:dyDescent="0.25">
      <c r="A3" s="127" t="s">
        <v>412</v>
      </c>
      <c r="B3" s="127"/>
      <c r="C3" s="127"/>
      <c r="D3" s="127"/>
      <c r="E3" s="127"/>
      <c r="F3" s="12"/>
      <c r="G3" s="12"/>
      <c r="H3" s="12"/>
    </row>
    <row r="5" spans="1:8" ht="18" customHeight="1" x14ac:dyDescent="0.25">
      <c r="A5" s="134" t="s">
        <v>62</v>
      </c>
      <c r="B5" s="135"/>
      <c r="C5" s="138" t="s">
        <v>36</v>
      </c>
      <c r="D5" s="139"/>
      <c r="E5" s="140"/>
    </row>
    <row r="6" spans="1:8" x14ac:dyDescent="0.25">
      <c r="A6" s="136"/>
      <c r="B6" s="137"/>
      <c r="C6" s="141" t="s">
        <v>158</v>
      </c>
      <c r="D6" s="142"/>
      <c r="E6" s="143"/>
    </row>
    <row r="7" spans="1:8" ht="25.5" x14ac:dyDescent="0.25">
      <c r="A7" s="9" t="s">
        <v>0</v>
      </c>
      <c r="B7" s="9" t="s">
        <v>164</v>
      </c>
      <c r="C7" s="9" t="s">
        <v>165</v>
      </c>
      <c r="D7" s="9" t="s">
        <v>166</v>
      </c>
      <c r="E7" s="9" t="s">
        <v>167</v>
      </c>
    </row>
    <row r="8" spans="1:8" ht="134.25" customHeight="1" x14ac:dyDescent="0.25">
      <c r="A8" s="8">
        <v>1</v>
      </c>
      <c r="B8" s="8" t="s">
        <v>168</v>
      </c>
      <c r="C8" s="16" t="s">
        <v>413</v>
      </c>
      <c r="D8" s="8" t="s">
        <v>414</v>
      </c>
      <c r="E8" s="17" t="s">
        <v>423</v>
      </c>
    </row>
    <row r="9" spans="1:8" ht="60" x14ac:dyDescent="0.25">
      <c r="A9" s="8">
        <v>2</v>
      </c>
      <c r="B9" s="8" t="s">
        <v>168</v>
      </c>
      <c r="C9" s="16" t="s">
        <v>415</v>
      </c>
      <c r="D9" s="8" t="s">
        <v>416</v>
      </c>
      <c r="E9" s="17" t="s">
        <v>417</v>
      </c>
    </row>
    <row r="10" spans="1:8" ht="300" x14ac:dyDescent="0.25">
      <c r="A10" s="8">
        <v>3</v>
      </c>
      <c r="B10" s="8" t="s">
        <v>168</v>
      </c>
      <c r="C10" s="16" t="s">
        <v>418</v>
      </c>
      <c r="D10" s="8" t="s">
        <v>419</v>
      </c>
      <c r="E10" s="6" t="s">
        <v>432</v>
      </c>
    </row>
    <row r="11" spans="1:8" ht="89.25" customHeight="1" x14ac:dyDescent="0.25">
      <c r="A11" s="8">
        <v>4</v>
      </c>
      <c r="B11" s="8" t="s">
        <v>168</v>
      </c>
      <c r="C11" s="16" t="s">
        <v>420</v>
      </c>
      <c r="D11" s="8" t="s">
        <v>421</v>
      </c>
      <c r="E11" s="17" t="s">
        <v>422</v>
      </c>
      <c r="H11" s="46"/>
    </row>
    <row r="12" spans="1:8" ht="123.75" customHeight="1" x14ac:dyDescent="0.25">
      <c r="A12" s="8">
        <v>5</v>
      </c>
      <c r="B12" s="8" t="s">
        <v>168</v>
      </c>
      <c r="C12" s="16" t="s">
        <v>424</v>
      </c>
      <c r="D12" s="8" t="s">
        <v>425</v>
      </c>
      <c r="E12" s="17" t="s">
        <v>426</v>
      </c>
    </row>
    <row r="13" spans="1:8" ht="78.75" customHeight="1" x14ac:dyDescent="0.25">
      <c r="A13" s="8">
        <v>6</v>
      </c>
      <c r="B13" s="8" t="s">
        <v>168</v>
      </c>
      <c r="C13" s="16" t="s">
        <v>427</v>
      </c>
      <c r="D13" s="8" t="s">
        <v>428</v>
      </c>
      <c r="E13" s="17" t="s">
        <v>436</v>
      </c>
    </row>
    <row r="14" spans="1:8" ht="195" x14ac:dyDescent="0.25">
      <c r="A14" s="21">
        <v>7</v>
      </c>
      <c r="B14" s="21" t="s">
        <v>168</v>
      </c>
      <c r="C14" s="16" t="s">
        <v>429</v>
      </c>
      <c r="D14" s="21" t="s">
        <v>430</v>
      </c>
      <c r="E14" s="6" t="s">
        <v>431</v>
      </c>
    </row>
    <row r="15" spans="1:8" ht="165" x14ac:dyDescent="0.25">
      <c r="A15" s="66">
        <v>8</v>
      </c>
      <c r="B15" s="66" t="s">
        <v>168</v>
      </c>
      <c r="C15" s="16" t="s">
        <v>434</v>
      </c>
      <c r="D15" s="66" t="s">
        <v>433</v>
      </c>
      <c r="E15" s="6" t="s">
        <v>435</v>
      </c>
    </row>
    <row r="16" spans="1:8" x14ac:dyDescent="0.25">
      <c r="A16" s="15"/>
      <c r="B16" s="15"/>
      <c r="C16" s="15"/>
      <c r="D16" s="15"/>
      <c r="E16" s="13"/>
    </row>
    <row r="17" spans="1:5" x14ac:dyDescent="0.25">
      <c r="A17" s="15"/>
      <c r="B17" s="15"/>
      <c r="C17" s="15"/>
      <c r="D17" s="15"/>
      <c r="E17" s="13"/>
    </row>
    <row r="18" spans="1:5" x14ac:dyDescent="0.25">
      <c r="A18" s="15"/>
      <c r="B18" s="15"/>
      <c r="C18" s="15"/>
      <c r="D18" s="15"/>
      <c r="E18" s="13"/>
    </row>
    <row r="19" spans="1:5" x14ac:dyDescent="0.25">
      <c r="A19" s="15"/>
      <c r="B19" s="15"/>
      <c r="C19" s="15"/>
      <c r="D19" s="15"/>
      <c r="E19" s="13"/>
    </row>
    <row r="20" spans="1:5" x14ac:dyDescent="0.25">
      <c r="A20" s="15"/>
      <c r="B20" s="15"/>
      <c r="C20" s="15"/>
      <c r="D20" s="15"/>
      <c r="E20" s="13"/>
    </row>
    <row r="21" spans="1:5" x14ac:dyDescent="0.25">
      <c r="A21" s="15"/>
      <c r="B21" s="15"/>
      <c r="C21" s="15"/>
      <c r="D21" s="15"/>
      <c r="E21" s="13"/>
    </row>
    <row r="22" spans="1:5" x14ac:dyDescent="0.25">
      <c r="A22" s="13"/>
      <c r="B22" s="14"/>
      <c r="C22" s="13"/>
      <c r="D22" s="13"/>
      <c r="E22" s="15"/>
    </row>
    <row r="23" spans="1:5" x14ac:dyDescent="0.25">
      <c r="A23" s="13"/>
      <c r="B23" s="13"/>
      <c r="C23" s="13"/>
      <c r="D23" s="13"/>
      <c r="E23" s="13"/>
    </row>
    <row r="24" spans="1:5" x14ac:dyDescent="0.25">
      <c r="A24" s="13"/>
      <c r="B24" s="13"/>
      <c r="C24" s="13"/>
      <c r="D24" s="13"/>
      <c r="E24" s="13"/>
    </row>
    <row r="25" spans="1:5" x14ac:dyDescent="0.25">
      <c r="A25" s="13"/>
      <c r="B25" s="13"/>
      <c r="C25" s="13"/>
      <c r="D25" s="13"/>
      <c r="E25" s="13"/>
    </row>
  </sheetData>
  <mergeCells count="4">
    <mergeCell ref="A5:B6"/>
    <mergeCell ref="C5:E5"/>
    <mergeCell ref="C6:E6"/>
    <mergeCell ref="A3:E3"/>
  </mergeCells>
  <pageMargins left="0" right="0" top="0" bottom="0" header="0.31496062992125984" footer="0.31496062992125984"/>
  <pageSetup paperSize="9" scale="65"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5"/>
  <sheetViews>
    <sheetView tabSelected="1" topLeftCell="A7" workbookViewId="0">
      <selection activeCell="I107" sqref="I107"/>
    </sheetView>
  </sheetViews>
  <sheetFormatPr defaultColWidth="9.140625" defaultRowHeight="15" x14ac:dyDescent="0.25"/>
  <cols>
    <col min="1" max="1" width="6.28515625" style="20" customWidth="1"/>
    <col min="2" max="2" width="64.5703125" style="20" customWidth="1"/>
    <col min="3" max="3" width="34.28515625" style="20" customWidth="1"/>
    <col min="4" max="4" width="14.28515625" style="20" customWidth="1"/>
    <col min="5" max="5" width="14.42578125" style="20" customWidth="1"/>
    <col min="6" max="6" width="11.7109375" style="20" customWidth="1"/>
    <col min="7" max="7" width="13.42578125" style="20" customWidth="1"/>
    <col min="8" max="8" width="14.140625" style="20" customWidth="1"/>
    <col min="9" max="9" width="15.7109375" style="20" customWidth="1"/>
    <col min="10" max="10" width="16.140625" style="20" customWidth="1"/>
    <col min="11" max="11" width="16" style="20" customWidth="1"/>
    <col min="12" max="16384" width="9.140625" style="20"/>
  </cols>
  <sheetData>
    <row r="1" spans="1:10" ht="18.75" x14ac:dyDescent="0.3">
      <c r="I1" s="144"/>
      <c r="J1" s="144"/>
    </row>
    <row r="2" spans="1:10" ht="60.75" customHeight="1" x14ac:dyDescent="0.25">
      <c r="A2" s="151" t="s">
        <v>437</v>
      </c>
      <c r="B2" s="151"/>
      <c r="C2" s="151"/>
      <c r="D2" s="151"/>
      <c r="E2" s="151"/>
      <c r="F2" s="151"/>
      <c r="G2" s="151"/>
      <c r="H2" s="151"/>
      <c r="I2" s="151"/>
      <c r="J2" s="151"/>
    </row>
    <row r="3" spans="1:10" ht="18.75" x14ac:dyDescent="0.25">
      <c r="A3" s="151"/>
      <c r="B3" s="151"/>
      <c r="C3" s="151"/>
      <c r="D3" s="151"/>
      <c r="E3" s="151"/>
      <c r="F3" s="151"/>
      <c r="G3" s="151"/>
      <c r="H3" s="151"/>
    </row>
    <row r="4" spans="1:10" s="25" customFormat="1" ht="12" x14ac:dyDescent="0.2">
      <c r="A4" s="152" t="s">
        <v>177</v>
      </c>
      <c r="B4" s="152" t="s">
        <v>169</v>
      </c>
      <c r="C4" s="152" t="s">
        <v>40</v>
      </c>
      <c r="D4" s="154" t="s">
        <v>170</v>
      </c>
      <c r="E4" s="154"/>
      <c r="F4" s="155" t="s">
        <v>171</v>
      </c>
      <c r="G4" s="154" t="s">
        <v>172</v>
      </c>
      <c r="H4" s="154"/>
      <c r="I4" s="155" t="s">
        <v>173</v>
      </c>
      <c r="J4" s="152" t="s">
        <v>174</v>
      </c>
    </row>
    <row r="5" spans="1:10" s="25" customFormat="1" ht="66" customHeight="1" x14ac:dyDescent="0.2">
      <c r="A5" s="153"/>
      <c r="B5" s="153"/>
      <c r="C5" s="153"/>
      <c r="D5" s="24" t="s">
        <v>175</v>
      </c>
      <c r="E5" s="24" t="s">
        <v>176</v>
      </c>
      <c r="F5" s="156"/>
      <c r="G5" s="24" t="s">
        <v>175</v>
      </c>
      <c r="H5" s="24" t="s">
        <v>176</v>
      </c>
      <c r="I5" s="156"/>
      <c r="J5" s="153"/>
    </row>
    <row r="6" spans="1:10" s="25" customFormat="1" ht="12" x14ac:dyDescent="0.2">
      <c r="A6" s="19">
        <v>1</v>
      </c>
      <c r="B6" s="19">
        <v>2</v>
      </c>
      <c r="C6" s="19">
        <v>3</v>
      </c>
      <c r="D6" s="19">
        <v>4</v>
      </c>
      <c r="E6" s="19">
        <v>5</v>
      </c>
      <c r="F6" s="19">
        <v>6</v>
      </c>
      <c r="G6" s="19">
        <v>7</v>
      </c>
      <c r="H6" s="19">
        <v>8</v>
      </c>
      <c r="I6" s="19">
        <v>9</v>
      </c>
      <c r="J6" s="19">
        <v>10</v>
      </c>
    </row>
    <row r="7" spans="1:10" s="27" customFormat="1" ht="12" x14ac:dyDescent="0.2">
      <c r="A7" s="26">
        <v>1</v>
      </c>
      <c r="B7" s="148" t="s">
        <v>67</v>
      </c>
      <c r="C7" s="149"/>
      <c r="D7" s="149"/>
      <c r="E7" s="149"/>
      <c r="F7" s="149"/>
      <c r="G7" s="149"/>
      <c r="H7" s="149"/>
      <c r="I7" s="149"/>
      <c r="J7" s="150"/>
    </row>
    <row r="8" spans="1:10" s="27" customFormat="1" ht="12" x14ac:dyDescent="0.2">
      <c r="A8" s="26" t="s">
        <v>6</v>
      </c>
      <c r="B8" s="148" t="s">
        <v>226</v>
      </c>
      <c r="C8" s="149"/>
      <c r="D8" s="149"/>
      <c r="E8" s="149"/>
      <c r="F8" s="149"/>
      <c r="G8" s="149"/>
      <c r="H8" s="149"/>
      <c r="I8" s="149"/>
      <c r="J8" s="150"/>
    </row>
    <row r="9" spans="1:10" s="25" customFormat="1" ht="36" x14ac:dyDescent="0.2">
      <c r="A9" s="28" t="s">
        <v>1</v>
      </c>
      <c r="B9" s="29" t="s">
        <v>191</v>
      </c>
      <c r="C9" s="157" t="s">
        <v>37</v>
      </c>
      <c r="D9" s="30" t="s">
        <v>38</v>
      </c>
      <c r="E9" s="30" t="s">
        <v>38</v>
      </c>
      <c r="F9" s="28">
        <f>IF(I9&gt;0.95,1,0)</f>
        <v>1</v>
      </c>
      <c r="G9" s="31">
        <v>47398.6</v>
      </c>
      <c r="H9" s="31">
        <v>47398.6</v>
      </c>
      <c r="I9" s="32">
        <f>H9/G9</f>
        <v>1</v>
      </c>
      <c r="J9" s="32">
        <f>IF(F9/I9&gt;1,1,F9/I9)</f>
        <v>1</v>
      </c>
    </row>
    <row r="10" spans="1:10" s="25" customFormat="1" ht="36" x14ac:dyDescent="0.2">
      <c r="A10" s="28" t="s">
        <v>3</v>
      </c>
      <c r="B10" s="29" t="s">
        <v>2</v>
      </c>
      <c r="C10" s="158"/>
      <c r="D10" s="28">
        <v>30</v>
      </c>
      <c r="E10" s="28">
        <v>30</v>
      </c>
      <c r="F10" s="28">
        <f>IF(I10&gt;0.95,1,0)</f>
        <v>1</v>
      </c>
      <c r="G10" s="31">
        <v>5418.7</v>
      </c>
      <c r="H10" s="31">
        <v>5352.9</v>
      </c>
      <c r="I10" s="32">
        <f t="shared" ref="I10:I94" si="0">H10/G10</f>
        <v>0.98799999999999999</v>
      </c>
      <c r="J10" s="32">
        <f>IF(F10/I10&gt;1,1,F10/I10)</f>
        <v>1</v>
      </c>
    </row>
    <row r="11" spans="1:10" s="25" customFormat="1" ht="36" x14ac:dyDescent="0.2">
      <c r="A11" s="28" t="s">
        <v>4</v>
      </c>
      <c r="B11" s="29" t="s">
        <v>5</v>
      </c>
      <c r="C11" s="158"/>
      <c r="D11" s="28">
        <v>100</v>
      </c>
      <c r="E11" s="28">
        <v>100</v>
      </c>
      <c r="F11" s="28">
        <f t="shared" ref="F11:F94" si="1">IF(I11&gt;0.95,1,0)</f>
        <v>1</v>
      </c>
      <c r="G11" s="31">
        <v>4643996</v>
      </c>
      <c r="H11" s="31">
        <v>4643938.3</v>
      </c>
      <c r="I11" s="32">
        <f t="shared" si="0"/>
        <v>1</v>
      </c>
      <c r="J11" s="32">
        <f t="shared" ref="J11:J94" si="2">IF(F11/I11&gt;1,1,F11/I11)</f>
        <v>1</v>
      </c>
    </row>
    <row r="12" spans="1:10" s="25" customFormat="1" ht="48" x14ac:dyDescent="0.2">
      <c r="A12" s="28" t="s">
        <v>9</v>
      </c>
      <c r="B12" s="29" t="s">
        <v>10</v>
      </c>
      <c r="C12" s="158"/>
      <c r="D12" s="28">
        <v>30</v>
      </c>
      <c r="E12" s="28">
        <v>30</v>
      </c>
      <c r="F12" s="28">
        <f t="shared" si="1"/>
        <v>0</v>
      </c>
      <c r="G12" s="31">
        <v>743.2</v>
      </c>
      <c r="H12" s="31">
        <v>687.6</v>
      </c>
      <c r="I12" s="32">
        <f t="shared" si="0"/>
        <v>0.92500000000000004</v>
      </c>
      <c r="J12" s="32">
        <f t="shared" si="2"/>
        <v>0</v>
      </c>
    </row>
    <row r="13" spans="1:10" s="25" customFormat="1" ht="24" x14ac:dyDescent="0.2">
      <c r="A13" s="28" t="s">
        <v>11</v>
      </c>
      <c r="B13" s="29" t="s">
        <v>193</v>
      </c>
      <c r="C13" s="30" t="s">
        <v>36</v>
      </c>
      <c r="D13" s="28">
        <v>5</v>
      </c>
      <c r="E13" s="28">
        <v>5</v>
      </c>
      <c r="F13" s="28">
        <f t="shared" si="1"/>
        <v>1</v>
      </c>
      <c r="G13" s="31">
        <v>335</v>
      </c>
      <c r="H13" s="31">
        <v>335</v>
      </c>
      <c r="I13" s="32">
        <f t="shared" si="0"/>
        <v>1</v>
      </c>
      <c r="J13" s="32">
        <f t="shared" si="2"/>
        <v>1</v>
      </c>
    </row>
    <row r="14" spans="1:10" s="27" customFormat="1" ht="12" x14ac:dyDescent="0.2">
      <c r="A14" s="26" t="s">
        <v>8</v>
      </c>
      <c r="B14" s="145" t="s">
        <v>235</v>
      </c>
      <c r="C14" s="146"/>
      <c r="D14" s="146"/>
      <c r="E14" s="146"/>
      <c r="F14" s="146"/>
      <c r="G14" s="146"/>
      <c r="H14" s="146"/>
      <c r="I14" s="146"/>
      <c r="J14" s="147"/>
    </row>
    <row r="15" spans="1:10" s="25" customFormat="1" ht="72" x14ac:dyDescent="0.2">
      <c r="A15" s="28" t="s">
        <v>139</v>
      </c>
      <c r="B15" s="29" t="s">
        <v>438</v>
      </c>
      <c r="C15" s="30" t="s">
        <v>219</v>
      </c>
      <c r="D15" s="28">
        <v>1</v>
      </c>
      <c r="E15" s="28">
        <v>1</v>
      </c>
      <c r="F15" s="28">
        <f t="shared" si="1"/>
        <v>1</v>
      </c>
      <c r="G15" s="31">
        <v>16128.5</v>
      </c>
      <c r="H15" s="31">
        <v>16128.5</v>
      </c>
      <c r="I15" s="32">
        <f t="shared" si="0"/>
        <v>1</v>
      </c>
      <c r="J15" s="32">
        <f t="shared" si="2"/>
        <v>1</v>
      </c>
    </row>
    <row r="16" spans="1:10" s="25" customFormat="1" ht="24" x14ac:dyDescent="0.2">
      <c r="A16" s="28" t="s">
        <v>12</v>
      </c>
      <c r="B16" s="29" t="s">
        <v>141</v>
      </c>
      <c r="C16" s="30" t="s">
        <v>50</v>
      </c>
      <c r="D16" s="28">
        <v>1</v>
      </c>
      <c r="E16" s="28">
        <v>1</v>
      </c>
      <c r="F16" s="28">
        <f t="shared" si="1"/>
        <v>1</v>
      </c>
      <c r="G16" s="31">
        <v>156717.1</v>
      </c>
      <c r="H16" s="31">
        <v>156717.1</v>
      </c>
      <c r="I16" s="32">
        <f t="shared" si="0"/>
        <v>1</v>
      </c>
      <c r="J16" s="32">
        <f t="shared" si="2"/>
        <v>1</v>
      </c>
    </row>
    <row r="17" spans="1:11" s="25" customFormat="1" ht="72" x14ac:dyDescent="0.2">
      <c r="A17" s="28" t="s">
        <v>14</v>
      </c>
      <c r="B17" s="29" t="s">
        <v>439</v>
      </c>
      <c r="C17" s="30" t="s">
        <v>241</v>
      </c>
      <c r="D17" s="28">
        <v>8</v>
      </c>
      <c r="E17" s="28">
        <v>8</v>
      </c>
      <c r="F17" s="28">
        <f t="shared" si="1"/>
        <v>1</v>
      </c>
      <c r="G17" s="31">
        <v>367439.1</v>
      </c>
      <c r="H17" s="31">
        <v>367439.1</v>
      </c>
      <c r="I17" s="32">
        <f t="shared" si="0"/>
        <v>1</v>
      </c>
      <c r="J17" s="32">
        <f t="shared" si="2"/>
        <v>1</v>
      </c>
    </row>
    <row r="18" spans="1:11" s="25" customFormat="1" ht="48" x14ac:dyDescent="0.2">
      <c r="A18" s="28" t="s">
        <v>440</v>
      </c>
      <c r="B18" s="29" t="s">
        <v>145</v>
      </c>
      <c r="C18" s="30" t="s">
        <v>51</v>
      </c>
      <c r="D18" s="28">
        <v>1</v>
      </c>
      <c r="E18" s="28">
        <v>1</v>
      </c>
      <c r="F18" s="28">
        <f t="shared" si="1"/>
        <v>1</v>
      </c>
      <c r="G18" s="31">
        <v>40327.699999999997</v>
      </c>
      <c r="H18" s="31">
        <v>40327.699999999997</v>
      </c>
      <c r="I18" s="32">
        <f t="shared" si="0"/>
        <v>1</v>
      </c>
      <c r="J18" s="32">
        <f t="shared" si="2"/>
        <v>1</v>
      </c>
    </row>
    <row r="19" spans="1:11" s="25" customFormat="1" ht="48" x14ac:dyDescent="0.2">
      <c r="A19" s="28" t="s">
        <v>16</v>
      </c>
      <c r="B19" s="29" t="s">
        <v>13</v>
      </c>
      <c r="C19" s="30" t="s">
        <v>37</v>
      </c>
      <c r="D19" s="28">
        <v>100</v>
      </c>
      <c r="E19" s="28">
        <v>100</v>
      </c>
      <c r="F19" s="28">
        <f t="shared" si="1"/>
        <v>1</v>
      </c>
      <c r="G19" s="31">
        <v>7324900.0999999996</v>
      </c>
      <c r="H19" s="31">
        <v>7324900.0999999996</v>
      </c>
      <c r="I19" s="32">
        <f t="shared" si="0"/>
        <v>1</v>
      </c>
      <c r="J19" s="32">
        <f t="shared" si="2"/>
        <v>1</v>
      </c>
    </row>
    <row r="20" spans="1:11" s="25" customFormat="1" ht="48" x14ac:dyDescent="0.2">
      <c r="A20" s="28" t="s">
        <v>17</v>
      </c>
      <c r="B20" s="29" t="s">
        <v>15</v>
      </c>
      <c r="C20" s="30" t="s">
        <v>37</v>
      </c>
      <c r="D20" s="28">
        <v>30</v>
      </c>
      <c r="E20" s="28">
        <v>30</v>
      </c>
      <c r="F20" s="28">
        <f t="shared" si="1"/>
        <v>1</v>
      </c>
      <c r="G20" s="31">
        <v>1171.5999999999999</v>
      </c>
      <c r="H20" s="31">
        <v>1116.8</v>
      </c>
      <c r="I20" s="32">
        <f t="shared" si="0"/>
        <v>0.95299999999999996</v>
      </c>
      <c r="J20" s="32">
        <f t="shared" si="2"/>
        <v>1</v>
      </c>
    </row>
    <row r="21" spans="1:11" s="25" customFormat="1" ht="72" x14ac:dyDescent="0.2">
      <c r="A21" s="28" t="s">
        <v>18</v>
      </c>
      <c r="B21" s="29" t="s">
        <v>234</v>
      </c>
      <c r="C21" s="30" t="s">
        <v>219</v>
      </c>
      <c r="D21" s="28">
        <v>5</v>
      </c>
      <c r="E21" s="28">
        <v>5</v>
      </c>
      <c r="F21" s="28">
        <f t="shared" si="1"/>
        <v>1</v>
      </c>
      <c r="G21" s="31">
        <v>2141.5</v>
      </c>
      <c r="H21" s="31">
        <v>2141.5</v>
      </c>
      <c r="I21" s="32">
        <f t="shared" si="0"/>
        <v>1</v>
      </c>
      <c r="J21" s="32">
        <f t="shared" si="2"/>
        <v>1</v>
      </c>
    </row>
    <row r="22" spans="1:11" s="25" customFormat="1" ht="72" x14ac:dyDescent="0.2">
      <c r="A22" s="28" t="s">
        <v>236</v>
      </c>
      <c r="B22" s="29" t="s">
        <v>364</v>
      </c>
      <c r="C22" s="30" t="s">
        <v>365</v>
      </c>
      <c r="D22" s="30" t="s">
        <v>366</v>
      </c>
      <c r="E22" s="30" t="s">
        <v>366</v>
      </c>
      <c r="F22" s="28">
        <f t="shared" si="1"/>
        <v>1</v>
      </c>
      <c r="G22" s="31">
        <v>1578.7</v>
      </c>
      <c r="H22" s="31">
        <v>1578.7</v>
      </c>
      <c r="I22" s="32">
        <f t="shared" si="0"/>
        <v>1</v>
      </c>
      <c r="J22" s="32">
        <f t="shared" si="2"/>
        <v>1</v>
      </c>
    </row>
    <row r="23" spans="1:11" s="25" customFormat="1" ht="72" x14ac:dyDescent="0.2">
      <c r="A23" s="28" t="s">
        <v>214</v>
      </c>
      <c r="B23" s="29" t="s">
        <v>52</v>
      </c>
      <c r="C23" s="30" t="s">
        <v>36</v>
      </c>
      <c r="D23" s="28">
        <v>100</v>
      </c>
      <c r="E23" s="28">
        <v>100</v>
      </c>
      <c r="F23" s="28">
        <f t="shared" si="1"/>
        <v>0</v>
      </c>
      <c r="G23" s="31">
        <v>598.29999999999995</v>
      </c>
      <c r="H23" s="31">
        <v>541.20000000000005</v>
      </c>
      <c r="I23" s="32">
        <f t="shared" si="0"/>
        <v>0.90500000000000003</v>
      </c>
      <c r="J23" s="32">
        <f t="shared" si="2"/>
        <v>0</v>
      </c>
    </row>
    <row r="24" spans="1:11" s="25" customFormat="1" ht="72" x14ac:dyDescent="0.2">
      <c r="A24" s="28" t="s">
        <v>215</v>
      </c>
      <c r="B24" s="29" t="s">
        <v>220</v>
      </c>
      <c r="C24" s="30" t="s">
        <v>219</v>
      </c>
      <c r="D24" s="28">
        <v>2</v>
      </c>
      <c r="E24" s="28">
        <v>2</v>
      </c>
      <c r="F24" s="28">
        <f t="shared" si="1"/>
        <v>1</v>
      </c>
      <c r="G24" s="31">
        <v>12552.3</v>
      </c>
      <c r="H24" s="31">
        <v>12552.3</v>
      </c>
      <c r="I24" s="32">
        <f t="shared" si="0"/>
        <v>1</v>
      </c>
      <c r="J24" s="32">
        <f t="shared" si="2"/>
        <v>1</v>
      </c>
    </row>
    <row r="25" spans="1:11" s="25" customFormat="1" ht="24" x14ac:dyDescent="0.2">
      <c r="A25" s="28" t="s">
        <v>441</v>
      </c>
      <c r="B25" s="29" t="s">
        <v>61</v>
      </c>
      <c r="C25" s="30" t="s">
        <v>36</v>
      </c>
      <c r="D25" s="28">
        <v>100</v>
      </c>
      <c r="E25" s="28">
        <v>100</v>
      </c>
      <c r="F25" s="28">
        <f t="shared" si="1"/>
        <v>1</v>
      </c>
      <c r="G25" s="31">
        <v>8983.6</v>
      </c>
      <c r="H25" s="31">
        <v>8983.6</v>
      </c>
      <c r="I25" s="32">
        <f t="shared" si="0"/>
        <v>1</v>
      </c>
      <c r="J25" s="32">
        <f t="shared" si="2"/>
        <v>1</v>
      </c>
    </row>
    <row r="26" spans="1:11" s="25" customFormat="1" ht="36" x14ac:dyDescent="0.2">
      <c r="A26" s="28" t="s">
        <v>442</v>
      </c>
      <c r="B26" s="29" t="s">
        <v>304</v>
      </c>
      <c r="C26" s="30" t="s">
        <v>36</v>
      </c>
      <c r="D26" s="79">
        <v>59467</v>
      </c>
      <c r="E26" s="28">
        <v>59467</v>
      </c>
      <c r="F26" s="28">
        <f t="shared" si="1"/>
        <v>1</v>
      </c>
      <c r="G26" s="31">
        <v>9812.1</v>
      </c>
      <c r="H26" s="31">
        <v>9812.1</v>
      </c>
      <c r="I26" s="32">
        <f t="shared" si="0"/>
        <v>1</v>
      </c>
      <c r="J26" s="32">
        <f t="shared" si="2"/>
        <v>1</v>
      </c>
    </row>
    <row r="27" spans="1:11" s="25" customFormat="1" ht="180" x14ac:dyDescent="0.2">
      <c r="A27" s="28" t="s">
        <v>443</v>
      </c>
      <c r="B27" s="29" t="s">
        <v>369</v>
      </c>
      <c r="C27" s="30" t="s">
        <v>343</v>
      </c>
      <c r="D27" s="79">
        <v>100</v>
      </c>
      <c r="E27" s="28">
        <v>100</v>
      </c>
      <c r="F27" s="28">
        <f t="shared" si="1"/>
        <v>1</v>
      </c>
      <c r="G27" s="31">
        <v>516890.4</v>
      </c>
      <c r="H27" s="31">
        <v>516343</v>
      </c>
      <c r="I27" s="32">
        <f t="shared" si="0"/>
        <v>0.999</v>
      </c>
      <c r="J27" s="32">
        <f t="shared" si="2"/>
        <v>1</v>
      </c>
    </row>
    <row r="28" spans="1:11" s="25" customFormat="1" ht="96" x14ac:dyDescent="0.2">
      <c r="A28" s="28" t="s">
        <v>285</v>
      </c>
      <c r="B28" s="29" t="s">
        <v>444</v>
      </c>
      <c r="C28" s="30" t="s">
        <v>290</v>
      </c>
      <c r="D28" s="79">
        <v>100</v>
      </c>
      <c r="E28" s="28">
        <v>100</v>
      </c>
      <c r="F28" s="28">
        <v>1</v>
      </c>
      <c r="G28" s="31">
        <v>843361.3</v>
      </c>
      <c r="H28" s="31">
        <v>828624.2</v>
      </c>
      <c r="I28" s="32">
        <f t="shared" si="0"/>
        <v>0.98299999999999998</v>
      </c>
      <c r="J28" s="32">
        <f t="shared" si="2"/>
        <v>1</v>
      </c>
      <c r="K28" s="42"/>
    </row>
    <row r="29" spans="1:11" s="25" customFormat="1" ht="72" x14ac:dyDescent="0.2">
      <c r="A29" s="28" t="s">
        <v>212</v>
      </c>
      <c r="B29" s="29" t="s">
        <v>445</v>
      </c>
      <c r="C29" s="30" t="s">
        <v>219</v>
      </c>
      <c r="D29" s="79">
        <v>5</v>
      </c>
      <c r="E29" s="28">
        <v>5</v>
      </c>
      <c r="F29" s="28">
        <f t="shared" si="1"/>
        <v>1</v>
      </c>
      <c r="G29" s="31">
        <v>115164.8</v>
      </c>
      <c r="H29" s="31">
        <v>114902.3</v>
      </c>
      <c r="I29" s="32">
        <f t="shared" si="0"/>
        <v>0.998</v>
      </c>
      <c r="J29" s="32">
        <f t="shared" si="2"/>
        <v>1</v>
      </c>
    </row>
    <row r="30" spans="1:11" s="25" customFormat="1" ht="72" x14ac:dyDescent="0.2">
      <c r="A30" s="28" t="s">
        <v>305</v>
      </c>
      <c r="B30" s="29" t="s">
        <v>308</v>
      </c>
      <c r="C30" s="30" t="s">
        <v>219</v>
      </c>
      <c r="D30" s="79">
        <v>100</v>
      </c>
      <c r="E30" s="28">
        <v>100</v>
      </c>
      <c r="F30" s="28">
        <f t="shared" si="1"/>
        <v>1</v>
      </c>
      <c r="G30" s="31">
        <v>4111.3999999999996</v>
      </c>
      <c r="H30" s="31">
        <v>4108.2</v>
      </c>
      <c r="I30" s="32">
        <f t="shared" si="0"/>
        <v>0.999</v>
      </c>
      <c r="J30" s="32">
        <f t="shared" si="2"/>
        <v>1</v>
      </c>
    </row>
    <row r="31" spans="1:11" s="25" customFormat="1" ht="132" x14ac:dyDescent="0.2">
      <c r="A31" s="28" t="s">
        <v>310</v>
      </c>
      <c r="B31" s="29" t="s">
        <v>324</v>
      </c>
      <c r="C31" s="30" t="s">
        <v>367</v>
      </c>
      <c r="D31" s="40">
        <v>16</v>
      </c>
      <c r="E31" s="30">
        <v>16</v>
      </c>
      <c r="F31" s="28">
        <f t="shared" si="1"/>
        <v>1</v>
      </c>
      <c r="G31" s="31">
        <v>753357.3</v>
      </c>
      <c r="H31" s="31">
        <v>753357.3</v>
      </c>
      <c r="I31" s="32">
        <f t="shared" si="0"/>
        <v>1</v>
      </c>
      <c r="J31" s="32">
        <f t="shared" si="2"/>
        <v>1</v>
      </c>
    </row>
    <row r="32" spans="1:11" s="25" customFormat="1" ht="96" x14ac:dyDescent="0.2">
      <c r="A32" s="45" t="s">
        <v>316</v>
      </c>
      <c r="B32" s="29" t="s">
        <v>333</v>
      </c>
      <c r="C32" s="30" t="s">
        <v>319</v>
      </c>
      <c r="D32" s="40" t="s">
        <v>446</v>
      </c>
      <c r="E32" s="40" t="s">
        <v>446</v>
      </c>
      <c r="F32" s="28">
        <f t="shared" si="1"/>
        <v>1</v>
      </c>
      <c r="G32" s="31">
        <v>18128.099999999999</v>
      </c>
      <c r="H32" s="31">
        <v>18128.099999999999</v>
      </c>
      <c r="I32" s="32">
        <f t="shared" si="0"/>
        <v>1</v>
      </c>
      <c r="J32" s="32">
        <f t="shared" si="2"/>
        <v>1</v>
      </c>
    </row>
    <row r="33" spans="1:10" s="25" customFormat="1" ht="48" x14ac:dyDescent="0.2">
      <c r="A33" s="45" t="s">
        <v>325</v>
      </c>
      <c r="B33" s="29" t="s">
        <v>326</v>
      </c>
      <c r="C33" s="30" t="s">
        <v>231</v>
      </c>
      <c r="D33" s="79">
        <v>31</v>
      </c>
      <c r="E33" s="79">
        <v>31</v>
      </c>
      <c r="F33" s="28">
        <f t="shared" si="1"/>
        <v>1</v>
      </c>
      <c r="G33" s="31">
        <v>14736.8</v>
      </c>
      <c r="H33" s="31">
        <v>14736.8</v>
      </c>
      <c r="I33" s="32">
        <f t="shared" si="0"/>
        <v>1</v>
      </c>
      <c r="J33" s="32">
        <f t="shared" si="2"/>
        <v>1</v>
      </c>
    </row>
    <row r="34" spans="1:10" s="25" customFormat="1" ht="60" x14ac:dyDescent="0.2">
      <c r="A34" s="28" t="s">
        <v>374</v>
      </c>
      <c r="B34" s="29" t="s">
        <v>375</v>
      </c>
      <c r="C34" s="30" t="s">
        <v>376</v>
      </c>
      <c r="D34" s="79">
        <v>160</v>
      </c>
      <c r="E34" s="79">
        <v>160</v>
      </c>
      <c r="F34" s="28">
        <f t="shared" si="1"/>
        <v>1</v>
      </c>
      <c r="G34" s="31">
        <v>11308.8</v>
      </c>
      <c r="H34" s="31">
        <v>11308.8</v>
      </c>
      <c r="I34" s="32">
        <f t="shared" si="0"/>
        <v>1</v>
      </c>
      <c r="J34" s="32">
        <f t="shared" si="2"/>
        <v>1</v>
      </c>
    </row>
    <row r="35" spans="1:10" s="25" customFormat="1" ht="72" x14ac:dyDescent="0.2">
      <c r="A35" s="28" t="s">
        <v>382</v>
      </c>
      <c r="B35" s="29" t="s">
        <v>381</v>
      </c>
      <c r="C35" s="30" t="s">
        <v>219</v>
      </c>
      <c r="D35" s="33" t="s">
        <v>447</v>
      </c>
      <c r="E35" s="41">
        <v>5</v>
      </c>
      <c r="F35" s="28">
        <f t="shared" si="1"/>
        <v>1</v>
      </c>
      <c r="G35" s="31">
        <v>2500</v>
      </c>
      <c r="H35" s="31">
        <v>2500</v>
      </c>
      <c r="I35" s="32">
        <f t="shared" si="0"/>
        <v>1</v>
      </c>
      <c r="J35" s="32">
        <f t="shared" si="2"/>
        <v>1</v>
      </c>
    </row>
    <row r="36" spans="1:10" s="25" customFormat="1" ht="72" x14ac:dyDescent="0.2">
      <c r="A36" s="34" t="s">
        <v>391</v>
      </c>
      <c r="B36" s="29" t="s">
        <v>392</v>
      </c>
      <c r="C36" s="30" t="s">
        <v>219</v>
      </c>
      <c r="D36" s="79">
        <v>100</v>
      </c>
      <c r="E36" s="28">
        <v>100</v>
      </c>
      <c r="F36" s="28">
        <f t="shared" si="1"/>
        <v>1</v>
      </c>
      <c r="G36" s="31">
        <v>3131.9</v>
      </c>
      <c r="H36" s="31">
        <v>3131.9</v>
      </c>
      <c r="I36" s="32">
        <f t="shared" si="0"/>
        <v>1</v>
      </c>
      <c r="J36" s="32">
        <f t="shared" si="2"/>
        <v>1</v>
      </c>
    </row>
    <row r="37" spans="1:10" s="27" customFormat="1" ht="12" x14ac:dyDescent="0.2">
      <c r="A37" s="26" t="s">
        <v>19</v>
      </c>
      <c r="B37" s="148" t="s">
        <v>232</v>
      </c>
      <c r="C37" s="149"/>
      <c r="D37" s="149"/>
      <c r="E37" s="149"/>
      <c r="F37" s="149"/>
      <c r="G37" s="149"/>
      <c r="H37" s="149"/>
      <c r="I37" s="149"/>
      <c r="J37" s="150"/>
    </row>
    <row r="38" spans="1:10" s="25" customFormat="1" ht="72" x14ac:dyDescent="0.2">
      <c r="A38" s="28" t="s">
        <v>448</v>
      </c>
      <c r="B38" s="29" t="s">
        <v>147</v>
      </c>
      <c r="C38" s="30" t="s">
        <v>242</v>
      </c>
      <c r="D38" s="28">
        <v>2</v>
      </c>
      <c r="E38" s="28">
        <v>2</v>
      </c>
      <c r="F38" s="28">
        <f t="shared" si="1"/>
        <v>1</v>
      </c>
      <c r="G38" s="31">
        <v>264582.7</v>
      </c>
      <c r="H38" s="31">
        <v>264582.7</v>
      </c>
      <c r="I38" s="32">
        <f t="shared" si="0"/>
        <v>1</v>
      </c>
      <c r="J38" s="32">
        <f t="shared" si="2"/>
        <v>1</v>
      </c>
    </row>
    <row r="39" spans="1:10" s="25" customFormat="1" ht="24" x14ac:dyDescent="0.2">
      <c r="A39" s="28" t="s">
        <v>216</v>
      </c>
      <c r="B39" s="29" t="s">
        <v>291</v>
      </c>
      <c r="C39" s="30" t="s">
        <v>195</v>
      </c>
      <c r="D39" s="28">
        <v>1800</v>
      </c>
      <c r="E39" s="28">
        <v>1935</v>
      </c>
      <c r="F39" s="28">
        <f t="shared" si="1"/>
        <v>1</v>
      </c>
      <c r="G39" s="31">
        <v>22184.9</v>
      </c>
      <c r="H39" s="31">
        <v>22184.9</v>
      </c>
      <c r="I39" s="32">
        <f t="shared" si="0"/>
        <v>1</v>
      </c>
      <c r="J39" s="32">
        <f t="shared" si="2"/>
        <v>1</v>
      </c>
    </row>
    <row r="40" spans="1:10" s="25" customFormat="1" ht="72" x14ac:dyDescent="0.2">
      <c r="A40" s="28" t="s">
        <v>20</v>
      </c>
      <c r="B40" s="29" t="s">
        <v>194</v>
      </c>
      <c r="C40" s="30" t="s">
        <v>242</v>
      </c>
      <c r="D40" s="28">
        <v>1</v>
      </c>
      <c r="E40" s="28">
        <v>1</v>
      </c>
      <c r="F40" s="28">
        <f t="shared" si="1"/>
        <v>1</v>
      </c>
      <c r="G40" s="31">
        <v>2154</v>
      </c>
      <c r="H40" s="31">
        <v>2154</v>
      </c>
      <c r="I40" s="32">
        <f t="shared" si="0"/>
        <v>1</v>
      </c>
      <c r="J40" s="32">
        <f t="shared" si="2"/>
        <v>1</v>
      </c>
    </row>
    <row r="41" spans="1:10" s="25" customFormat="1" ht="72" x14ac:dyDescent="0.2">
      <c r="A41" s="28" t="s">
        <v>22</v>
      </c>
      <c r="B41" s="29" t="s">
        <v>393</v>
      </c>
      <c r="C41" s="30" t="s">
        <v>242</v>
      </c>
      <c r="D41" s="28">
        <v>1</v>
      </c>
      <c r="E41" s="28">
        <v>1</v>
      </c>
      <c r="F41" s="28">
        <f t="shared" si="1"/>
        <v>1</v>
      </c>
      <c r="G41" s="31">
        <v>11374</v>
      </c>
      <c r="H41" s="31">
        <v>11374</v>
      </c>
      <c r="I41" s="32">
        <f t="shared" si="0"/>
        <v>1</v>
      </c>
      <c r="J41" s="32">
        <f t="shared" si="2"/>
        <v>1</v>
      </c>
    </row>
    <row r="42" spans="1:10" s="27" customFormat="1" ht="12" x14ac:dyDescent="0.2">
      <c r="A42" s="26" t="s">
        <v>21</v>
      </c>
      <c r="B42" s="148" t="s">
        <v>237</v>
      </c>
      <c r="C42" s="149"/>
      <c r="D42" s="149"/>
      <c r="E42" s="149"/>
      <c r="F42" s="149"/>
      <c r="G42" s="149"/>
      <c r="H42" s="149"/>
      <c r="I42" s="149"/>
      <c r="J42" s="150"/>
    </row>
    <row r="43" spans="1:10" s="25" customFormat="1" ht="24" x14ac:dyDescent="0.2">
      <c r="A43" s="28" t="s">
        <v>23</v>
      </c>
      <c r="B43" s="29" t="s">
        <v>148</v>
      </c>
      <c r="C43" s="30" t="s">
        <v>238</v>
      </c>
      <c r="D43" s="28">
        <v>1</v>
      </c>
      <c r="E43" s="28">
        <v>1</v>
      </c>
      <c r="F43" s="28">
        <f t="shared" si="1"/>
        <v>1</v>
      </c>
      <c r="G43" s="31">
        <v>40331.1</v>
      </c>
      <c r="H43" s="31">
        <v>40331.1</v>
      </c>
      <c r="I43" s="32">
        <f t="shared" si="0"/>
        <v>1</v>
      </c>
      <c r="J43" s="32">
        <f t="shared" si="2"/>
        <v>1</v>
      </c>
    </row>
    <row r="44" spans="1:10" s="25" customFormat="1" ht="48" x14ac:dyDescent="0.2">
      <c r="A44" s="28" t="s">
        <v>217</v>
      </c>
      <c r="B44" s="29" t="s">
        <v>289</v>
      </c>
      <c r="C44" s="30" t="s">
        <v>37</v>
      </c>
      <c r="D44" s="28">
        <v>100</v>
      </c>
      <c r="E44" s="28">
        <v>100</v>
      </c>
      <c r="F44" s="28">
        <f t="shared" si="1"/>
        <v>1</v>
      </c>
      <c r="G44" s="31">
        <v>545315.19999999995</v>
      </c>
      <c r="H44" s="31">
        <v>544901.19999999995</v>
      </c>
      <c r="I44" s="32">
        <f t="shared" si="0"/>
        <v>0.999</v>
      </c>
      <c r="J44" s="32">
        <f t="shared" si="2"/>
        <v>1</v>
      </c>
    </row>
    <row r="45" spans="1:10" s="25" customFormat="1" ht="48" x14ac:dyDescent="0.2">
      <c r="A45" s="28" t="s">
        <v>24</v>
      </c>
      <c r="B45" s="29" t="s">
        <v>54</v>
      </c>
      <c r="C45" s="30" t="s">
        <v>37</v>
      </c>
      <c r="D45" s="28">
        <v>30</v>
      </c>
      <c r="E45" s="28">
        <v>30</v>
      </c>
      <c r="F45" s="28">
        <f t="shared" si="1"/>
        <v>1</v>
      </c>
      <c r="G45" s="31">
        <v>38851</v>
      </c>
      <c r="H45" s="31">
        <v>38226.5</v>
      </c>
      <c r="I45" s="32">
        <f t="shared" si="0"/>
        <v>0.98399999999999999</v>
      </c>
      <c r="J45" s="32">
        <f t="shared" si="2"/>
        <v>1</v>
      </c>
    </row>
    <row r="46" spans="1:10" s="25" customFormat="1" ht="72" x14ac:dyDescent="0.2">
      <c r="A46" s="28" t="s">
        <v>25</v>
      </c>
      <c r="B46" s="29" t="s">
        <v>218</v>
      </c>
      <c r="C46" s="30" t="s">
        <v>219</v>
      </c>
      <c r="D46" s="28">
        <v>1</v>
      </c>
      <c r="E46" s="28">
        <v>1</v>
      </c>
      <c r="F46" s="28">
        <f t="shared" si="1"/>
        <v>1</v>
      </c>
      <c r="G46" s="31">
        <v>507.5</v>
      </c>
      <c r="H46" s="31">
        <v>507.5</v>
      </c>
      <c r="I46" s="32">
        <f t="shared" si="0"/>
        <v>1</v>
      </c>
      <c r="J46" s="32">
        <f t="shared" si="2"/>
        <v>1</v>
      </c>
    </row>
    <row r="47" spans="1:10" s="25" customFormat="1" ht="24" x14ac:dyDescent="0.2">
      <c r="A47" s="28" t="s">
        <v>225</v>
      </c>
      <c r="B47" s="29" t="s">
        <v>196</v>
      </c>
      <c r="C47" s="30" t="s">
        <v>36</v>
      </c>
      <c r="D47" s="28">
        <v>14</v>
      </c>
      <c r="E47" s="28">
        <v>14</v>
      </c>
      <c r="F47" s="28">
        <f t="shared" si="1"/>
        <v>1</v>
      </c>
      <c r="G47" s="31">
        <v>375</v>
      </c>
      <c r="H47" s="31">
        <v>375</v>
      </c>
      <c r="I47" s="32">
        <f t="shared" si="0"/>
        <v>1</v>
      </c>
      <c r="J47" s="32">
        <f t="shared" si="2"/>
        <v>1</v>
      </c>
    </row>
    <row r="48" spans="1:10" s="25" customFormat="1" ht="72" x14ac:dyDescent="0.2">
      <c r="A48" s="28" t="s">
        <v>449</v>
      </c>
      <c r="B48" s="29" t="s">
        <v>299</v>
      </c>
      <c r="C48" s="30" t="s">
        <v>219</v>
      </c>
      <c r="D48" s="28">
        <v>100</v>
      </c>
      <c r="E48" s="28">
        <v>100</v>
      </c>
      <c r="F48" s="28">
        <f t="shared" si="1"/>
        <v>1</v>
      </c>
      <c r="G48" s="31">
        <v>211597.7</v>
      </c>
      <c r="H48" s="31">
        <v>211597.7</v>
      </c>
      <c r="I48" s="32">
        <f t="shared" si="0"/>
        <v>1</v>
      </c>
      <c r="J48" s="32">
        <f t="shared" si="2"/>
        <v>1</v>
      </c>
    </row>
    <row r="49" spans="1:10" s="27" customFormat="1" ht="36" x14ac:dyDescent="0.2">
      <c r="A49" s="80" t="s">
        <v>239</v>
      </c>
      <c r="B49" s="148" t="s">
        <v>227</v>
      </c>
      <c r="C49" s="149"/>
      <c r="D49" s="149"/>
      <c r="E49" s="149"/>
      <c r="F49" s="149"/>
      <c r="G49" s="149"/>
      <c r="H49" s="149"/>
      <c r="I49" s="149"/>
      <c r="J49" s="150"/>
    </row>
    <row r="50" spans="1:10" s="25" customFormat="1" ht="276" x14ac:dyDescent="0.2">
      <c r="A50" s="28" t="s">
        <v>279</v>
      </c>
      <c r="B50" s="29" t="s">
        <v>233</v>
      </c>
      <c r="C50" s="30" t="s">
        <v>315</v>
      </c>
      <c r="D50" s="30" t="s">
        <v>377</v>
      </c>
      <c r="E50" s="30" t="s">
        <v>377</v>
      </c>
      <c r="F50" s="28">
        <f t="shared" si="1"/>
        <v>1</v>
      </c>
      <c r="G50" s="31">
        <v>484449.3</v>
      </c>
      <c r="H50" s="31">
        <v>484449.3</v>
      </c>
      <c r="I50" s="32">
        <f t="shared" si="0"/>
        <v>1</v>
      </c>
      <c r="J50" s="32">
        <f t="shared" si="2"/>
        <v>1</v>
      </c>
    </row>
    <row r="51" spans="1:10" s="25" customFormat="1" ht="96" x14ac:dyDescent="0.2">
      <c r="A51" s="28" t="s">
        <v>302</v>
      </c>
      <c r="B51" s="29" t="s">
        <v>372</v>
      </c>
      <c r="C51" s="30" t="s">
        <v>315</v>
      </c>
      <c r="D51" s="30" t="s">
        <v>331</v>
      </c>
      <c r="E51" s="30" t="s">
        <v>331</v>
      </c>
      <c r="F51" s="28">
        <f t="shared" si="1"/>
        <v>1</v>
      </c>
      <c r="G51" s="31">
        <v>846758</v>
      </c>
      <c r="H51" s="31">
        <v>846758</v>
      </c>
      <c r="I51" s="32">
        <f t="shared" si="0"/>
        <v>1</v>
      </c>
      <c r="J51" s="32">
        <f t="shared" si="2"/>
        <v>1</v>
      </c>
    </row>
    <row r="52" spans="1:10" s="25" customFormat="1" ht="48" x14ac:dyDescent="0.2">
      <c r="A52" s="28" t="s">
        <v>311</v>
      </c>
      <c r="B52" s="29" t="s">
        <v>320</v>
      </c>
      <c r="C52" s="30" t="s">
        <v>36</v>
      </c>
      <c r="D52" s="40">
        <v>15</v>
      </c>
      <c r="E52" s="40">
        <v>15</v>
      </c>
      <c r="F52" s="28">
        <f t="shared" si="1"/>
        <v>1</v>
      </c>
      <c r="G52" s="31">
        <v>15000</v>
      </c>
      <c r="H52" s="31">
        <v>15000</v>
      </c>
      <c r="I52" s="32">
        <f t="shared" si="0"/>
        <v>1</v>
      </c>
      <c r="J52" s="32">
        <f t="shared" si="2"/>
        <v>1</v>
      </c>
    </row>
    <row r="53" spans="1:10" s="25" customFormat="1" ht="216" x14ac:dyDescent="0.2">
      <c r="A53" s="28" t="s">
        <v>313</v>
      </c>
      <c r="B53" s="29" t="s">
        <v>314</v>
      </c>
      <c r="C53" s="30" t="s">
        <v>327</v>
      </c>
      <c r="D53" s="30" t="s">
        <v>378</v>
      </c>
      <c r="E53" s="30" t="s">
        <v>378</v>
      </c>
      <c r="F53" s="28">
        <f t="shared" si="1"/>
        <v>1</v>
      </c>
      <c r="G53" s="31">
        <v>1540864</v>
      </c>
      <c r="H53" s="31">
        <v>1540864</v>
      </c>
      <c r="I53" s="32">
        <f t="shared" si="0"/>
        <v>1</v>
      </c>
      <c r="J53" s="32">
        <f t="shared" si="2"/>
        <v>1</v>
      </c>
    </row>
    <row r="54" spans="1:10" s="25" customFormat="1" ht="48" x14ac:dyDescent="0.2">
      <c r="A54" s="28" t="s">
        <v>344</v>
      </c>
      <c r="B54" s="29" t="s">
        <v>345</v>
      </c>
      <c r="C54" s="30" t="s">
        <v>346</v>
      </c>
      <c r="D54" s="30" t="s">
        <v>347</v>
      </c>
      <c r="E54" s="30" t="s">
        <v>347</v>
      </c>
      <c r="F54" s="28">
        <f t="shared" si="1"/>
        <v>1</v>
      </c>
      <c r="G54" s="31">
        <v>67454.600000000006</v>
      </c>
      <c r="H54" s="31">
        <v>67454.600000000006</v>
      </c>
      <c r="I54" s="32">
        <f t="shared" si="0"/>
        <v>1</v>
      </c>
      <c r="J54" s="32">
        <f t="shared" si="2"/>
        <v>1</v>
      </c>
    </row>
    <row r="55" spans="1:10" s="27" customFormat="1" ht="36" x14ac:dyDescent="0.2">
      <c r="A55" s="80" t="s">
        <v>240</v>
      </c>
      <c r="B55" s="148" t="s">
        <v>230</v>
      </c>
      <c r="C55" s="149"/>
      <c r="D55" s="149"/>
      <c r="E55" s="149"/>
      <c r="F55" s="149"/>
      <c r="G55" s="149"/>
      <c r="H55" s="149"/>
      <c r="I55" s="149"/>
      <c r="J55" s="150"/>
    </row>
    <row r="56" spans="1:10" s="25" customFormat="1" ht="96" x14ac:dyDescent="0.2">
      <c r="A56" s="28" t="s">
        <v>348</v>
      </c>
      <c r="B56" s="29" t="s">
        <v>450</v>
      </c>
      <c r="C56" s="30" t="s">
        <v>290</v>
      </c>
      <c r="D56" s="30">
        <v>1.504</v>
      </c>
      <c r="E56" s="30">
        <v>1.504</v>
      </c>
      <c r="F56" s="28">
        <f t="shared" si="1"/>
        <v>1</v>
      </c>
      <c r="G56" s="31">
        <v>9258.7000000000007</v>
      </c>
      <c r="H56" s="31">
        <v>9258.7000000000007</v>
      </c>
      <c r="I56" s="32">
        <f t="shared" ref="I56:I57" si="3">H56/G56</f>
        <v>1</v>
      </c>
      <c r="J56" s="32">
        <f t="shared" ref="J56:J57" si="4">IF(F56/I56&gt;1,1,F56/I56)</f>
        <v>1</v>
      </c>
    </row>
    <row r="57" spans="1:10" s="25" customFormat="1" ht="36" x14ac:dyDescent="0.2">
      <c r="A57" s="28" t="s">
        <v>349</v>
      </c>
      <c r="B57" s="29" t="s">
        <v>350</v>
      </c>
      <c r="C57" s="30" t="s">
        <v>53</v>
      </c>
      <c r="D57" s="30" t="s">
        <v>351</v>
      </c>
      <c r="E57" s="30" t="s">
        <v>351</v>
      </c>
      <c r="F57" s="28">
        <f t="shared" si="1"/>
        <v>1</v>
      </c>
      <c r="G57" s="31">
        <v>25029.1</v>
      </c>
      <c r="H57" s="31">
        <v>25029.1</v>
      </c>
      <c r="I57" s="32">
        <f t="shared" si="3"/>
        <v>1</v>
      </c>
      <c r="J57" s="32">
        <f t="shared" si="4"/>
        <v>1</v>
      </c>
    </row>
    <row r="58" spans="1:10" s="38" customFormat="1" ht="12" x14ac:dyDescent="0.2">
      <c r="A58" s="159" t="s">
        <v>178</v>
      </c>
      <c r="B58" s="160"/>
      <c r="C58" s="81"/>
      <c r="D58" s="82"/>
      <c r="E58" s="81"/>
      <c r="F58" s="37">
        <f>(F9+F10+F11+F12+F13+F15+F16+F17+F19+F20+F23+F24+F25+F26+F27+F28+F29+F30+F31+F32+F33+F34+F35+F36+F18+F21+F22+F46+F47+F51+F52+F53+F38+F39+F40+F41+F43+F44+F45+F48+F50+F54+F56+F57)/42</f>
        <v>1</v>
      </c>
      <c r="G58" s="84">
        <f>(G9+G10+G11+G12+G13+G15+G16+G17+G19+G20+G23+G24+G25+G26+G27+G28+G29+G30+G31+G32+G33+G34+G35+G36+G18+G21+G22+G46+G47+G51+G52+G53+G38+G39+G40+G41+G43+G44+G45+G48+G50+G54+G56+G57)</f>
        <v>19049019.699999999</v>
      </c>
      <c r="H58" s="84">
        <f>(H9+H10+H11+H12+H13+H15+H16+H17+H19+H20+H23+H24+H25+H26+H27+H28+H29+H30+H31+H32+H33+H34+H35+H36+H18+H21+H22+H46+H47+H51+H52+H53+H38+H39+H40+H41+H43+H44+H45+H48+H50+H54+H56+H57)</f>
        <v>19032140</v>
      </c>
      <c r="I58" s="37">
        <f t="shared" si="0"/>
        <v>0.999</v>
      </c>
      <c r="J58" s="37">
        <f t="shared" si="2"/>
        <v>1</v>
      </c>
    </row>
    <row r="59" spans="1:10" s="27" customFormat="1" ht="12" x14ac:dyDescent="0.2">
      <c r="A59" s="26">
        <v>2</v>
      </c>
      <c r="B59" s="148" t="s">
        <v>71</v>
      </c>
      <c r="C59" s="149"/>
      <c r="D59" s="149"/>
      <c r="E59" s="149"/>
      <c r="F59" s="149"/>
      <c r="G59" s="149"/>
      <c r="H59" s="149"/>
      <c r="I59" s="149"/>
      <c r="J59" s="150"/>
    </row>
    <row r="60" spans="1:10" s="27" customFormat="1" ht="12" x14ac:dyDescent="0.2">
      <c r="A60" s="26" t="s">
        <v>27</v>
      </c>
      <c r="B60" s="145" t="s">
        <v>246</v>
      </c>
      <c r="C60" s="146"/>
      <c r="D60" s="146"/>
      <c r="E60" s="146"/>
      <c r="F60" s="146"/>
      <c r="G60" s="146"/>
      <c r="H60" s="146"/>
      <c r="I60" s="146"/>
      <c r="J60" s="147"/>
    </row>
    <row r="61" spans="1:10" s="25" customFormat="1" ht="72" x14ac:dyDescent="0.2">
      <c r="A61" s="28" t="s">
        <v>451</v>
      </c>
      <c r="B61" s="29" t="s">
        <v>149</v>
      </c>
      <c r="C61" s="30" t="s">
        <v>219</v>
      </c>
      <c r="D61" s="28">
        <v>16</v>
      </c>
      <c r="E61" s="28">
        <v>16</v>
      </c>
      <c r="F61" s="28">
        <f t="shared" si="1"/>
        <v>1</v>
      </c>
      <c r="G61" s="31">
        <v>1265090.6000000001</v>
      </c>
      <c r="H61" s="31">
        <v>1265090.6000000001</v>
      </c>
      <c r="I61" s="32">
        <f t="shared" si="0"/>
        <v>1</v>
      </c>
      <c r="J61" s="32">
        <f t="shared" si="2"/>
        <v>1</v>
      </c>
    </row>
    <row r="62" spans="1:10" s="25" customFormat="1" ht="72" x14ac:dyDescent="0.2">
      <c r="A62" s="28" t="s">
        <v>251</v>
      </c>
      <c r="B62" s="29" t="s">
        <v>223</v>
      </c>
      <c r="C62" s="30" t="s">
        <v>219</v>
      </c>
      <c r="D62" s="28">
        <v>4</v>
      </c>
      <c r="E62" s="28">
        <v>6</v>
      </c>
      <c r="F62" s="28">
        <f t="shared" si="1"/>
        <v>1</v>
      </c>
      <c r="G62" s="31">
        <v>6470</v>
      </c>
      <c r="H62" s="31">
        <v>6470</v>
      </c>
      <c r="I62" s="32">
        <f t="shared" si="0"/>
        <v>1</v>
      </c>
      <c r="J62" s="32">
        <f t="shared" si="2"/>
        <v>1</v>
      </c>
    </row>
    <row r="63" spans="1:10" s="25" customFormat="1" ht="48" x14ac:dyDescent="0.2">
      <c r="A63" s="28" t="s">
        <v>284</v>
      </c>
      <c r="B63" s="29" t="s">
        <v>283</v>
      </c>
      <c r="C63" s="30" t="s">
        <v>306</v>
      </c>
      <c r="D63" s="28">
        <v>1</v>
      </c>
      <c r="E63" s="28">
        <v>1</v>
      </c>
      <c r="F63" s="28">
        <f t="shared" si="1"/>
        <v>1</v>
      </c>
      <c r="G63" s="31">
        <v>17601</v>
      </c>
      <c r="H63" s="31">
        <v>17601</v>
      </c>
      <c r="I63" s="32">
        <f t="shared" si="0"/>
        <v>1</v>
      </c>
      <c r="J63" s="32">
        <f t="shared" si="2"/>
        <v>1</v>
      </c>
    </row>
    <row r="64" spans="1:10" s="25" customFormat="1" ht="84" x14ac:dyDescent="0.2">
      <c r="A64" s="28" t="s">
        <v>293</v>
      </c>
      <c r="B64" s="29" t="s">
        <v>292</v>
      </c>
      <c r="C64" s="30" t="s">
        <v>219</v>
      </c>
      <c r="D64" s="79">
        <v>100</v>
      </c>
      <c r="E64" s="28">
        <v>100</v>
      </c>
      <c r="F64" s="28">
        <f t="shared" si="1"/>
        <v>1</v>
      </c>
      <c r="G64" s="31">
        <v>28467.599999999999</v>
      </c>
      <c r="H64" s="31">
        <v>28467.5</v>
      </c>
      <c r="I64" s="32">
        <f t="shared" si="0"/>
        <v>1</v>
      </c>
      <c r="J64" s="32">
        <f t="shared" si="2"/>
        <v>1</v>
      </c>
    </row>
    <row r="65" spans="1:10" s="25" customFormat="1" ht="72" x14ac:dyDescent="0.2">
      <c r="A65" s="28" t="s">
        <v>452</v>
      </c>
      <c r="B65" s="29" t="s">
        <v>300</v>
      </c>
      <c r="C65" s="30" t="s">
        <v>219</v>
      </c>
      <c r="D65" s="28">
        <v>100</v>
      </c>
      <c r="E65" s="28">
        <v>100</v>
      </c>
      <c r="F65" s="28">
        <f t="shared" si="1"/>
        <v>1</v>
      </c>
      <c r="G65" s="31">
        <v>166539.70000000001</v>
      </c>
      <c r="H65" s="31">
        <v>166539.70000000001</v>
      </c>
      <c r="I65" s="32">
        <f t="shared" si="0"/>
        <v>1</v>
      </c>
      <c r="J65" s="32">
        <f t="shared" si="2"/>
        <v>1</v>
      </c>
    </row>
    <row r="66" spans="1:10" s="25" customFormat="1" ht="84" x14ac:dyDescent="0.2">
      <c r="A66" s="28" t="s">
        <v>453</v>
      </c>
      <c r="B66" s="29" t="s">
        <v>301</v>
      </c>
      <c r="C66" s="30" t="s">
        <v>219</v>
      </c>
      <c r="D66" s="28">
        <v>100</v>
      </c>
      <c r="E66" s="28">
        <v>100</v>
      </c>
      <c r="F66" s="28">
        <f t="shared" si="1"/>
        <v>1</v>
      </c>
      <c r="G66" s="31">
        <v>79755.199999999997</v>
      </c>
      <c r="H66" s="31">
        <v>79725.5</v>
      </c>
      <c r="I66" s="32">
        <f t="shared" si="0"/>
        <v>1</v>
      </c>
      <c r="J66" s="32">
        <f t="shared" si="2"/>
        <v>1</v>
      </c>
    </row>
    <row r="67" spans="1:10" s="25" customFormat="1" ht="72" x14ac:dyDescent="0.2">
      <c r="A67" s="28" t="s">
        <v>213</v>
      </c>
      <c r="B67" s="29" t="s">
        <v>303</v>
      </c>
      <c r="C67" s="30" t="s">
        <v>219</v>
      </c>
      <c r="D67" s="28">
        <v>100</v>
      </c>
      <c r="E67" s="28">
        <v>100</v>
      </c>
      <c r="F67" s="28">
        <f t="shared" si="1"/>
        <v>1</v>
      </c>
      <c r="G67" s="31">
        <v>27788</v>
      </c>
      <c r="H67" s="31">
        <v>27788</v>
      </c>
      <c r="I67" s="32">
        <f t="shared" si="0"/>
        <v>1</v>
      </c>
      <c r="J67" s="32">
        <f t="shared" si="2"/>
        <v>1</v>
      </c>
    </row>
    <row r="68" spans="1:10" s="25" customFormat="1" ht="372" x14ac:dyDescent="0.2">
      <c r="A68" s="28" t="s">
        <v>454</v>
      </c>
      <c r="B68" s="29" t="s">
        <v>328</v>
      </c>
      <c r="C68" s="30" t="s">
        <v>309</v>
      </c>
      <c r="D68" s="28">
        <v>100</v>
      </c>
      <c r="E68" s="28">
        <v>100</v>
      </c>
      <c r="F68" s="28">
        <f t="shared" si="1"/>
        <v>1</v>
      </c>
      <c r="G68" s="31">
        <v>66610.399999999994</v>
      </c>
      <c r="H68" s="31">
        <v>66483</v>
      </c>
      <c r="I68" s="32">
        <f t="shared" si="0"/>
        <v>0.998</v>
      </c>
      <c r="J68" s="32">
        <f t="shared" si="2"/>
        <v>1</v>
      </c>
    </row>
    <row r="69" spans="1:10" s="25" customFormat="1" ht="144" x14ac:dyDescent="0.2">
      <c r="A69" s="28" t="s">
        <v>352</v>
      </c>
      <c r="B69" s="29" t="s">
        <v>373</v>
      </c>
      <c r="C69" s="30" t="s">
        <v>353</v>
      </c>
      <c r="D69" s="28">
        <v>100</v>
      </c>
      <c r="E69" s="28">
        <v>100</v>
      </c>
      <c r="F69" s="28">
        <f t="shared" si="1"/>
        <v>1</v>
      </c>
      <c r="G69" s="31">
        <v>1187.0999999999999</v>
      </c>
      <c r="H69" s="31">
        <v>1187.0999999999999</v>
      </c>
      <c r="I69" s="32">
        <f t="shared" si="0"/>
        <v>1</v>
      </c>
      <c r="J69" s="32">
        <f t="shared" si="2"/>
        <v>1</v>
      </c>
    </row>
    <row r="70" spans="1:10" s="25" customFormat="1" ht="36" x14ac:dyDescent="0.2">
      <c r="A70" s="28" t="s">
        <v>388</v>
      </c>
      <c r="B70" s="29" t="s">
        <v>389</v>
      </c>
      <c r="C70" s="30" t="s">
        <v>36</v>
      </c>
      <c r="D70" s="28">
        <v>100</v>
      </c>
      <c r="E70" s="28">
        <v>100</v>
      </c>
      <c r="F70" s="28">
        <f t="shared" si="1"/>
        <v>1</v>
      </c>
      <c r="G70" s="31">
        <v>4014.7</v>
      </c>
      <c r="H70" s="31">
        <v>4014.7</v>
      </c>
      <c r="I70" s="32">
        <f t="shared" si="0"/>
        <v>1</v>
      </c>
      <c r="J70" s="32">
        <f t="shared" si="2"/>
        <v>1</v>
      </c>
    </row>
    <row r="71" spans="1:10" s="27" customFormat="1" ht="12" x14ac:dyDescent="0.2">
      <c r="A71" s="26" t="s">
        <v>28</v>
      </c>
      <c r="B71" s="145" t="s">
        <v>247</v>
      </c>
      <c r="C71" s="146"/>
      <c r="D71" s="146"/>
      <c r="E71" s="146"/>
      <c r="F71" s="146" t="e">
        <v>#DIV/0!</v>
      </c>
      <c r="G71" s="146"/>
      <c r="H71" s="146"/>
      <c r="I71" s="146" t="e">
        <v>#DIV/0!</v>
      </c>
      <c r="J71" s="147" t="e">
        <v>#DIV/0!</v>
      </c>
    </row>
    <row r="72" spans="1:10" s="25" customFormat="1" ht="72" x14ac:dyDescent="0.2">
      <c r="A72" s="28" t="s">
        <v>29</v>
      </c>
      <c r="B72" s="29" t="s">
        <v>298</v>
      </c>
      <c r="C72" s="78" t="s">
        <v>219</v>
      </c>
      <c r="D72" s="30" t="s">
        <v>354</v>
      </c>
      <c r="E72" s="30" t="s">
        <v>354</v>
      </c>
      <c r="F72" s="28">
        <f t="shared" si="1"/>
        <v>1</v>
      </c>
      <c r="G72" s="31">
        <v>23872.2</v>
      </c>
      <c r="H72" s="31">
        <v>23872.2</v>
      </c>
      <c r="I72" s="32">
        <f t="shared" si="0"/>
        <v>1</v>
      </c>
      <c r="J72" s="32">
        <f t="shared" si="2"/>
        <v>1</v>
      </c>
    </row>
    <row r="73" spans="1:10" s="27" customFormat="1" ht="12" x14ac:dyDescent="0.2">
      <c r="A73" s="26" t="s">
        <v>31</v>
      </c>
      <c r="B73" s="145" t="s">
        <v>248</v>
      </c>
      <c r="C73" s="146"/>
      <c r="D73" s="146"/>
      <c r="E73" s="146"/>
      <c r="F73" s="146" t="e">
        <v>#DIV/0!</v>
      </c>
      <c r="G73" s="146"/>
      <c r="H73" s="146"/>
      <c r="I73" s="146" t="e">
        <v>#DIV/0!</v>
      </c>
      <c r="J73" s="147" t="e">
        <v>#DIV/0!</v>
      </c>
    </row>
    <row r="74" spans="1:10" s="25" customFormat="1" ht="60" x14ac:dyDescent="0.2">
      <c r="A74" s="28" t="s">
        <v>32</v>
      </c>
      <c r="B74" s="29" t="s">
        <v>55</v>
      </c>
      <c r="C74" s="30" t="s">
        <v>49</v>
      </c>
      <c r="D74" s="28">
        <v>100</v>
      </c>
      <c r="E74" s="28">
        <v>100</v>
      </c>
      <c r="F74" s="28">
        <f t="shared" si="1"/>
        <v>1</v>
      </c>
      <c r="G74" s="31">
        <v>2975</v>
      </c>
      <c r="H74" s="31">
        <v>2975</v>
      </c>
      <c r="I74" s="32">
        <f t="shared" si="0"/>
        <v>1</v>
      </c>
      <c r="J74" s="32">
        <f t="shared" si="2"/>
        <v>1</v>
      </c>
    </row>
    <row r="75" spans="1:10" s="25" customFormat="1" ht="48" x14ac:dyDescent="0.2">
      <c r="A75" s="28" t="s">
        <v>33</v>
      </c>
      <c r="B75" s="29" t="s">
        <v>282</v>
      </c>
      <c r="C75" s="30" t="s">
        <v>49</v>
      </c>
      <c r="D75" s="30" t="s">
        <v>456</v>
      </c>
      <c r="E75" s="30" t="s">
        <v>456</v>
      </c>
      <c r="F75" s="28">
        <f t="shared" si="1"/>
        <v>1</v>
      </c>
      <c r="G75" s="31">
        <v>2438</v>
      </c>
      <c r="H75" s="31">
        <v>2438</v>
      </c>
      <c r="I75" s="32">
        <f t="shared" si="0"/>
        <v>1</v>
      </c>
      <c r="J75" s="32">
        <f t="shared" si="2"/>
        <v>1</v>
      </c>
    </row>
    <row r="76" spans="1:10" s="25" customFormat="1" ht="48" x14ac:dyDescent="0.2">
      <c r="A76" s="28" t="s">
        <v>455</v>
      </c>
      <c r="B76" s="29" t="s">
        <v>157</v>
      </c>
      <c r="C76" s="30" t="s">
        <v>49</v>
      </c>
      <c r="D76" s="28">
        <v>1</v>
      </c>
      <c r="E76" s="28">
        <v>1</v>
      </c>
      <c r="F76" s="28">
        <f t="shared" si="1"/>
        <v>1</v>
      </c>
      <c r="G76" s="31">
        <v>177297.7</v>
      </c>
      <c r="H76" s="31">
        <v>177297.7</v>
      </c>
      <c r="I76" s="32">
        <f t="shared" si="0"/>
        <v>1</v>
      </c>
      <c r="J76" s="32">
        <f t="shared" si="2"/>
        <v>1</v>
      </c>
    </row>
    <row r="77" spans="1:10" s="25" customFormat="1" ht="108" x14ac:dyDescent="0.2">
      <c r="A77" s="28" t="s">
        <v>34</v>
      </c>
      <c r="B77" s="29" t="s">
        <v>294</v>
      </c>
      <c r="C77" s="30" t="s">
        <v>243</v>
      </c>
      <c r="D77" s="28">
        <v>100</v>
      </c>
      <c r="E77" s="28">
        <v>100</v>
      </c>
      <c r="F77" s="28">
        <f t="shared" si="1"/>
        <v>1</v>
      </c>
      <c r="G77" s="31">
        <v>36176.9</v>
      </c>
      <c r="H77" s="31">
        <v>36175.4</v>
      </c>
      <c r="I77" s="32">
        <f t="shared" si="0"/>
        <v>1</v>
      </c>
      <c r="J77" s="32">
        <f t="shared" si="2"/>
        <v>1</v>
      </c>
    </row>
    <row r="78" spans="1:10" s="25" customFormat="1" ht="108" x14ac:dyDescent="0.2">
      <c r="A78" s="28" t="s">
        <v>35</v>
      </c>
      <c r="B78" s="29" t="s">
        <v>329</v>
      </c>
      <c r="C78" s="30" t="s">
        <v>36</v>
      </c>
      <c r="D78" s="28">
        <v>100</v>
      </c>
      <c r="E78" s="28">
        <v>100</v>
      </c>
      <c r="F78" s="28">
        <f t="shared" si="1"/>
        <v>1</v>
      </c>
      <c r="G78" s="31">
        <v>128.5</v>
      </c>
      <c r="H78" s="31">
        <v>128.5</v>
      </c>
      <c r="I78" s="32">
        <f t="shared" si="0"/>
        <v>1</v>
      </c>
      <c r="J78" s="32">
        <f t="shared" si="2"/>
        <v>1</v>
      </c>
    </row>
    <row r="79" spans="1:10" s="25" customFormat="1" ht="48" x14ac:dyDescent="0.2">
      <c r="A79" s="28" t="s">
        <v>198</v>
      </c>
      <c r="B79" s="29" t="s">
        <v>307</v>
      </c>
      <c r="C79" s="30" t="s">
        <v>295</v>
      </c>
      <c r="D79" s="30" t="s">
        <v>390</v>
      </c>
      <c r="E79" s="30" t="s">
        <v>390</v>
      </c>
      <c r="F79" s="28">
        <f t="shared" si="1"/>
        <v>1</v>
      </c>
      <c r="G79" s="31">
        <v>6006.5</v>
      </c>
      <c r="H79" s="31">
        <v>6006.5</v>
      </c>
      <c r="I79" s="32">
        <f t="shared" si="0"/>
        <v>1</v>
      </c>
      <c r="J79" s="32">
        <f t="shared" si="2"/>
        <v>1</v>
      </c>
    </row>
    <row r="80" spans="1:10" s="25" customFormat="1" ht="24" x14ac:dyDescent="0.2">
      <c r="A80" s="28" t="s">
        <v>318</v>
      </c>
      <c r="B80" s="29" t="s">
        <v>321</v>
      </c>
      <c r="C80" s="30" t="s">
        <v>36</v>
      </c>
      <c r="D80" s="28">
        <v>10</v>
      </c>
      <c r="E80" s="28">
        <v>10</v>
      </c>
      <c r="F80" s="28">
        <f t="shared" si="1"/>
        <v>1</v>
      </c>
      <c r="G80" s="31">
        <v>1000</v>
      </c>
      <c r="H80" s="31">
        <v>1000</v>
      </c>
      <c r="I80" s="32">
        <f t="shared" si="0"/>
        <v>1</v>
      </c>
      <c r="J80" s="32">
        <f t="shared" si="2"/>
        <v>1</v>
      </c>
    </row>
    <row r="81" spans="1:10" s="38" customFormat="1" ht="12" x14ac:dyDescent="0.2">
      <c r="A81" s="159" t="s">
        <v>179</v>
      </c>
      <c r="B81" s="160"/>
      <c r="C81" s="35"/>
      <c r="D81" s="36"/>
      <c r="E81" s="35"/>
      <c r="F81" s="37">
        <f>(F61+F62+F63+F64+F65+F66+F67+F68+F69+F70+F72+F74+F75+F76+F77+F78+F79+F80)/18</f>
        <v>1</v>
      </c>
      <c r="G81" s="84">
        <f>(G61+G62+G63+G64+G65+G66+G67+G68+G69+G70+G72+G74+G75+G76+G77+G78+G79+G80)</f>
        <v>1913419.1</v>
      </c>
      <c r="H81" s="84">
        <f>(H61+H62+H63+H64+H65+H66+H67+H68+H69+H70+H72+H74+H75+H76+H77+H78+H79+H80)</f>
        <v>1913260.4</v>
      </c>
      <c r="I81" s="39">
        <f t="shared" si="0"/>
        <v>1</v>
      </c>
      <c r="J81" s="39">
        <f t="shared" si="2"/>
        <v>1</v>
      </c>
    </row>
    <row r="82" spans="1:10" s="27" customFormat="1" ht="12" x14ac:dyDescent="0.2">
      <c r="A82" s="26">
        <v>4</v>
      </c>
      <c r="B82" s="148" t="s">
        <v>72</v>
      </c>
      <c r="C82" s="149"/>
      <c r="D82" s="149"/>
      <c r="E82" s="149"/>
      <c r="F82" s="149" t="e">
        <v>#DIV/0!</v>
      </c>
      <c r="G82" s="149"/>
      <c r="H82" s="149"/>
      <c r="I82" s="149" t="e">
        <v>#DIV/0!</v>
      </c>
      <c r="J82" s="150" t="e">
        <v>#DIV/0!</v>
      </c>
    </row>
    <row r="83" spans="1:10" s="27" customFormat="1" ht="12" x14ac:dyDescent="0.2">
      <c r="A83" s="26" t="s">
        <v>56</v>
      </c>
      <c r="B83" s="145" t="s">
        <v>244</v>
      </c>
      <c r="C83" s="146"/>
      <c r="D83" s="146"/>
      <c r="E83" s="146"/>
      <c r="F83" s="146" t="e">
        <v>#DIV/0!</v>
      </c>
      <c r="G83" s="146"/>
      <c r="H83" s="146"/>
      <c r="I83" s="146" t="e">
        <v>#DIV/0!</v>
      </c>
      <c r="J83" s="147" t="e">
        <v>#DIV/0!</v>
      </c>
    </row>
    <row r="84" spans="1:10" s="25" customFormat="1" ht="24" x14ac:dyDescent="0.2">
      <c r="A84" s="28" t="s">
        <v>57</v>
      </c>
      <c r="B84" s="29" t="s">
        <v>58</v>
      </c>
      <c r="C84" s="30" t="s">
        <v>36</v>
      </c>
      <c r="D84" s="79">
        <v>100</v>
      </c>
      <c r="E84" s="28">
        <v>100</v>
      </c>
      <c r="F84" s="28">
        <f t="shared" si="1"/>
        <v>1</v>
      </c>
      <c r="G84" s="31">
        <v>80844.600000000006</v>
      </c>
      <c r="H84" s="31">
        <v>80804.3</v>
      </c>
      <c r="I84" s="32">
        <f t="shared" si="0"/>
        <v>1</v>
      </c>
      <c r="J84" s="32">
        <f t="shared" si="2"/>
        <v>1</v>
      </c>
    </row>
    <row r="85" spans="1:10" s="25" customFormat="1" ht="168" x14ac:dyDescent="0.2">
      <c r="A85" s="28" t="s">
        <v>59</v>
      </c>
      <c r="B85" s="29" t="s">
        <v>371</v>
      </c>
      <c r="C85" s="30" t="s">
        <v>60</v>
      </c>
      <c r="D85" s="79">
        <v>100</v>
      </c>
      <c r="E85" s="28">
        <v>100</v>
      </c>
      <c r="F85" s="28">
        <f t="shared" si="1"/>
        <v>1</v>
      </c>
      <c r="G85" s="31">
        <v>312472.40000000002</v>
      </c>
      <c r="H85" s="31">
        <v>312387.5</v>
      </c>
      <c r="I85" s="32">
        <f t="shared" si="0"/>
        <v>1</v>
      </c>
      <c r="J85" s="32">
        <f t="shared" si="2"/>
        <v>1</v>
      </c>
    </row>
    <row r="86" spans="1:10" s="25" customFormat="1" ht="36" x14ac:dyDescent="0.2">
      <c r="A86" s="28" t="s">
        <v>317</v>
      </c>
      <c r="B86" s="29" t="s">
        <v>330</v>
      </c>
      <c r="C86" s="30" t="s">
        <v>36</v>
      </c>
      <c r="D86" s="79">
        <v>12</v>
      </c>
      <c r="E86" s="28">
        <v>12</v>
      </c>
      <c r="F86" s="28">
        <f t="shared" si="1"/>
        <v>1</v>
      </c>
      <c r="G86" s="31">
        <v>10000</v>
      </c>
      <c r="H86" s="31">
        <v>10000</v>
      </c>
      <c r="I86" s="32">
        <f t="shared" si="0"/>
        <v>1</v>
      </c>
      <c r="J86" s="32">
        <f t="shared" si="2"/>
        <v>1</v>
      </c>
    </row>
    <row r="87" spans="1:10" s="25" customFormat="1" ht="60" x14ac:dyDescent="0.2">
      <c r="A87" s="28" t="s">
        <v>322</v>
      </c>
      <c r="B87" s="29" t="s">
        <v>323</v>
      </c>
      <c r="C87" s="30" t="s">
        <v>36</v>
      </c>
      <c r="D87" s="40" t="s">
        <v>457</v>
      </c>
      <c r="E87" s="30" t="s">
        <v>458</v>
      </c>
      <c r="F87" s="28">
        <f t="shared" si="1"/>
        <v>1</v>
      </c>
      <c r="G87" s="31">
        <v>12206.2</v>
      </c>
      <c r="H87" s="31">
        <v>12206.2</v>
      </c>
      <c r="I87" s="32">
        <f t="shared" si="0"/>
        <v>1</v>
      </c>
      <c r="J87" s="32">
        <f t="shared" si="2"/>
        <v>1</v>
      </c>
    </row>
    <row r="88" spans="1:10" s="25" customFormat="1" ht="48" x14ac:dyDescent="0.2">
      <c r="A88" s="28" t="s">
        <v>355</v>
      </c>
      <c r="B88" s="29" t="s">
        <v>370</v>
      </c>
      <c r="C88" s="30" t="s">
        <v>49</v>
      </c>
      <c r="D88" s="28">
        <v>5</v>
      </c>
      <c r="E88" s="28">
        <v>5</v>
      </c>
      <c r="F88" s="28">
        <f t="shared" si="1"/>
        <v>1</v>
      </c>
      <c r="G88" s="31">
        <v>25000</v>
      </c>
      <c r="H88" s="31">
        <v>25000</v>
      </c>
      <c r="I88" s="32">
        <f t="shared" si="0"/>
        <v>1</v>
      </c>
      <c r="J88" s="32">
        <f t="shared" si="2"/>
        <v>1</v>
      </c>
    </row>
    <row r="89" spans="1:10" s="25" customFormat="1" ht="48" x14ac:dyDescent="0.2">
      <c r="A89" s="28" t="s">
        <v>356</v>
      </c>
      <c r="B89" s="29" t="s">
        <v>357</v>
      </c>
      <c r="C89" s="30" t="s">
        <v>49</v>
      </c>
      <c r="D89" s="79">
        <v>16</v>
      </c>
      <c r="E89" s="28">
        <v>16</v>
      </c>
      <c r="F89" s="28">
        <f t="shared" si="1"/>
        <v>1</v>
      </c>
      <c r="G89" s="31">
        <v>24160</v>
      </c>
      <c r="H89" s="31">
        <v>24160</v>
      </c>
      <c r="I89" s="32">
        <f t="shared" si="0"/>
        <v>1</v>
      </c>
      <c r="J89" s="32">
        <f t="shared" si="2"/>
        <v>1</v>
      </c>
    </row>
    <row r="90" spans="1:10" s="25" customFormat="1" ht="84" x14ac:dyDescent="0.2">
      <c r="A90" s="28" t="s">
        <v>379</v>
      </c>
      <c r="B90" s="29" t="s">
        <v>380</v>
      </c>
      <c r="C90" s="30" t="s">
        <v>49</v>
      </c>
      <c r="D90" s="40" t="s">
        <v>383</v>
      </c>
      <c r="E90" s="40" t="s">
        <v>383</v>
      </c>
      <c r="F90" s="28">
        <f t="shared" si="1"/>
        <v>1</v>
      </c>
      <c r="G90" s="31">
        <v>1761.5</v>
      </c>
      <c r="H90" s="31">
        <v>1761.5</v>
      </c>
      <c r="I90" s="32">
        <f t="shared" si="0"/>
        <v>1</v>
      </c>
      <c r="J90" s="32">
        <f t="shared" si="2"/>
        <v>1</v>
      </c>
    </row>
    <row r="91" spans="1:10" s="27" customFormat="1" ht="12" x14ac:dyDescent="0.2">
      <c r="A91" s="26" t="s">
        <v>73</v>
      </c>
      <c r="B91" s="145" t="s">
        <v>245</v>
      </c>
      <c r="C91" s="146"/>
      <c r="D91" s="146"/>
      <c r="E91" s="146"/>
      <c r="F91" s="146"/>
      <c r="G91" s="146"/>
      <c r="H91" s="146"/>
      <c r="I91" s="146"/>
      <c r="J91" s="147"/>
    </row>
    <row r="92" spans="1:10" s="25" customFormat="1" ht="90" customHeight="1" x14ac:dyDescent="0.2">
      <c r="A92" s="28" t="s">
        <v>221</v>
      </c>
      <c r="B92" s="29" t="s">
        <v>224</v>
      </c>
      <c r="C92" s="30" t="s">
        <v>222</v>
      </c>
      <c r="D92" s="40" t="s">
        <v>459</v>
      </c>
      <c r="E92" s="40" t="s">
        <v>460</v>
      </c>
      <c r="F92" s="28">
        <f t="shared" si="1"/>
        <v>1</v>
      </c>
      <c r="G92" s="31">
        <v>2496</v>
      </c>
      <c r="H92" s="31">
        <v>2496</v>
      </c>
      <c r="I92" s="32">
        <f t="shared" si="0"/>
        <v>1</v>
      </c>
      <c r="J92" s="32">
        <f t="shared" si="2"/>
        <v>1</v>
      </c>
    </row>
    <row r="93" spans="1:10" s="27" customFormat="1" ht="12" x14ac:dyDescent="0.2">
      <c r="A93" s="26" t="s">
        <v>74</v>
      </c>
      <c r="B93" s="145" t="s">
        <v>281</v>
      </c>
      <c r="C93" s="146"/>
      <c r="D93" s="146"/>
      <c r="E93" s="146"/>
      <c r="F93" s="146"/>
      <c r="G93" s="146"/>
      <c r="H93" s="146"/>
      <c r="I93" s="146"/>
      <c r="J93" s="147"/>
    </row>
    <row r="94" spans="1:10" s="25" customFormat="1" ht="96" x14ac:dyDescent="0.2">
      <c r="A94" s="28" t="s">
        <v>358</v>
      </c>
      <c r="B94" s="29" t="s">
        <v>359</v>
      </c>
      <c r="C94" s="30" t="s">
        <v>290</v>
      </c>
      <c r="D94" s="40" t="s">
        <v>368</v>
      </c>
      <c r="E94" s="40" t="s">
        <v>368</v>
      </c>
      <c r="F94" s="28">
        <f t="shared" si="1"/>
        <v>1</v>
      </c>
      <c r="G94" s="31">
        <v>148174.29999999999</v>
      </c>
      <c r="H94" s="31">
        <v>148174.29999999999</v>
      </c>
      <c r="I94" s="32">
        <f t="shared" si="0"/>
        <v>1</v>
      </c>
      <c r="J94" s="32">
        <f t="shared" si="2"/>
        <v>1</v>
      </c>
    </row>
    <row r="95" spans="1:10" s="38" customFormat="1" ht="12" x14ac:dyDescent="0.2">
      <c r="A95" s="159" t="s">
        <v>190</v>
      </c>
      <c r="B95" s="160"/>
      <c r="C95" s="35"/>
      <c r="D95" s="36"/>
      <c r="E95" s="35"/>
      <c r="F95" s="37">
        <f>(F94+F92+F90+F89+F88+F87+F86+F85+F84)/9</f>
        <v>1</v>
      </c>
      <c r="G95" s="85">
        <f>(G94+G92+G90+G89+G88+G87+G86+G85+G84)</f>
        <v>617115</v>
      </c>
      <c r="H95" s="85">
        <f>(H94+H92+H90+H89+H88+H87+H86+H85+H84)</f>
        <v>616989.80000000005</v>
      </c>
      <c r="I95" s="39">
        <f>H95/G95</f>
        <v>1</v>
      </c>
      <c r="J95" s="39">
        <f t="shared" ref="J95" si="5">IF(F95/I95&gt;1,1,F95/I95)</f>
        <v>1</v>
      </c>
    </row>
  </sheetData>
  <mergeCells count="30">
    <mergeCell ref="B91:J91"/>
    <mergeCell ref="B93:J93"/>
    <mergeCell ref="C9:C12"/>
    <mergeCell ref="B60:J60"/>
    <mergeCell ref="A95:B95"/>
    <mergeCell ref="B73:J73"/>
    <mergeCell ref="A81:B81"/>
    <mergeCell ref="B82:J82"/>
    <mergeCell ref="B83:J83"/>
    <mergeCell ref="B71:J71"/>
    <mergeCell ref="B49:J49"/>
    <mergeCell ref="A58:B58"/>
    <mergeCell ref="B59:J59"/>
    <mergeCell ref="B55:J55"/>
    <mergeCell ref="I1:J1"/>
    <mergeCell ref="B14:J14"/>
    <mergeCell ref="B37:J37"/>
    <mergeCell ref="B42:J42"/>
    <mergeCell ref="A2:J2"/>
    <mergeCell ref="B7:J7"/>
    <mergeCell ref="B8:J8"/>
    <mergeCell ref="A3:H3"/>
    <mergeCell ref="A4:A5"/>
    <mergeCell ref="B4:B5"/>
    <mergeCell ref="C4:C5"/>
    <mergeCell ref="D4:E4"/>
    <mergeCell ref="F4:F5"/>
    <mergeCell ref="G4:H4"/>
    <mergeCell ref="I4:I5"/>
    <mergeCell ref="J4:J5"/>
  </mergeCells>
  <pageMargins left="0.70866141732283472" right="0.11811023622047245" top="0.19685039370078741" bottom="0.15748031496062992" header="0.31496062992125984" footer="0.31496062992125984"/>
  <pageSetup paperSize="9" scale="6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36"/>
  <sheetViews>
    <sheetView zoomScale="90" zoomScaleNormal="90" workbookViewId="0">
      <selection activeCell="L43" sqref="L43"/>
    </sheetView>
  </sheetViews>
  <sheetFormatPr defaultRowHeight="15" x14ac:dyDescent="0.25"/>
  <cols>
    <col min="1" max="1" width="4.7109375" style="20" customWidth="1"/>
    <col min="2" max="2" width="53.7109375" style="20" customWidth="1"/>
    <col min="3" max="3" width="9.140625" style="20"/>
    <col min="4" max="4" width="13.42578125" style="20" customWidth="1"/>
    <col min="5" max="5" width="12.85546875" style="20" customWidth="1"/>
    <col min="6" max="6" width="20" style="20" customWidth="1"/>
    <col min="7" max="7" width="16.28515625" style="20" customWidth="1"/>
    <col min="8" max="8" width="21.5703125" style="20" customWidth="1"/>
    <col min="9" max="9" width="15.28515625" style="20" customWidth="1"/>
    <col min="10" max="10" width="17.28515625" style="20" customWidth="1"/>
    <col min="11" max="11" width="17.5703125" style="20" customWidth="1"/>
    <col min="12" max="16384" width="9.140625" style="20"/>
  </cols>
  <sheetData>
    <row r="2" spans="1:11" ht="49.9" customHeight="1" x14ac:dyDescent="0.25">
      <c r="A2" s="165" t="s">
        <v>461</v>
      </c>
      <c r="B2" s="166"/>
      <c r="C2" s="166"/>
      <c r="D2" s="166"/>
      <c r="E2" s="166"/>
      <c r="F2" s="166"/>
      <c r="G2" s="166"/>
      <c r="H2" s="166"/>
      <c r="I2" s="166"/>
      <c r="J2" s="166"/>
    </row>
    <row r="3" spans="1:11" ht="18.75" x14ac:dyDescent="0.25">
      <c r="A3" s="167"/>
      <c r="B3" s="168"/>
      <c r="C3" s="168"/>
      <c r="D3" s="168"/>
      <c r="E3" s="168"/>
      <c r="F3" s="168"/>
      <c r="G3" s="168"/>
      <c r="H3" s="168"/>
      <c r="I3" s="168"/>
      <c r="J3" s="168"/>
    </row>
    <row r="4" spans="1:11" ht="20.25" x14ac:dyDescent="0.25">
      <c r="A4" s="169" t="s">
        <v>62</v>
      </c>
      <c r="B4" s="169"/>
      <c r="C4" s="170" t="str">
        <f>'прил. 17'!C5:E5</f>
        <v>Министерство образования Пензенской области</v>
      </c>
      <c r="D4" s="171"/>
      <c r="E4" s="171"/>
      <c r="F4" s="171"/>
      <c r="G4" s="171"/>
      <c r="H4" s="171"/>
      <c r="I4" s="171"/>
      <c r="J4" s="171"/>
      <c r="K4" s="172"/>
    </row>
    <row r="5" spans="1:11" ht="44.45" customHeight="1" x14ac:dyDescent="0.25">
      <c r="A5" s="154"/>
      <c r="B5" s="154" t="s">
        <v>63</v>
      </c>
      <c r="C5" s="154" t="s">
        <v>180</v>
      </c>
      <c r="D5" s="154" t="s">
        <v>115</v>
      </c>
      <c r="E5" s="154"/>
      <c r="F5" s="154" t="s">
        <v>181</v>
      </c>
      <c r="G5" s="154" t="s">
        <v>182</v>
      </c>
      <c r="H5" s="152" t="s">
        <v>183</v>
      </c>
      <c r="I5" s="152" t="s">
        <v>184</v>
      </c>
      <c r="J5" s="152" t="s">
        <v>185</v>
      </c>
      <c r="K5" s="164" t="s">
        <v>186</v>
      </c>
    </row>
    <row r="6" spans="1:11" ht="40.15" customHeight="1" x14ac:dyDescent="0.25">
      <c r="A6" s="154"/>
      <c r="B6" s="154"/>
      <c r="C6" s="154"/>
      <c r="D6" s="86" t="s">
        <v>132</v>
      </c>
      <c r="E6" s="86" t="s">
        <v>133</v>
      </c>
      <c r="F6" s="154"/>
      <c r="G6" s="154"/>
      <c r="H6" s="153"/>
      <c r="I6" s="153"/>
      <c r="J6" s="153"/>
      <c r="K6" s="164"/>
    </row>
    <row r="7" spans="1:11" x14ac:dyDescent="0.25">
      <c r="A7" s="173" t="s">
        <v>252</v>
      </c>
      <c r="B7" s="174"/>
      <c r="C7" s="174"/>
      <c r="D7" s="174"/>
      <c r="E7" s="174"/>
      <c r="F7" s="174"/>
      <c r="G7" s="174"/>
      <c r="H7" s="174"/>
      <c r="I7" s="174"/>
      <c r="J7" s="174"/>
      <c r="K7" s="175"/>
    </row>
    <row r="8" spans="1:11" ht="91.5" customHeight="1" x14ac:dyDescent="0.25">
      <c r="A8" s="83">
        <v>1</v>
      </c>
      <c r="B8" s="83" t="str">
        <f>'прил. 14'!B9</f>
        <v xml:space="preserve">Доля численности обучающихся в государственных (муниципальных) общеобразовательных организациях, которым предоставлена возможность обучаться в соответствии с основными современными требованиями, в общей численности обучающихся государственных (муниципальных) общеобразовательных организациях </v>
      </c>
      <c r="C8" s="83" t="str">
        <f>'прил. 14'!C9</f>
        <v>%</v>
      </c>
      <c r="D8" s="83">
        <f>'прил. 14'!D9</f>
        <v>100</v>
      </c>
      <c r="E8" s="83">
        <f>'прил. 14'!E9</f>
        <v>100</v>
      </c>
      <c r="F8" s="83" t="s">
        <v>187</v>
      </c>
      <c r="G8" s="83" t="s">
        <v>187</v>
      </c>
      <c r="H8" s="89">
        <f>IF(E8/D8&gt;1,1,E8/D8)</f>
        <v>1</v>
      </c>
      <c r="I8" s="83" t="s">
        <v>187</v>
      </c>
      <c r="J8" s="83" t="s">
        <v>187</v>
      </c>
      <c r="K8" s="83" t="s">
        <v>187</v>
      </c>
    </row>
    <row r="9" spans="1:11" ht="60" x14ac:dyDescent="0.25">
      <c r="A9" s="83">
        <v>2</v>
      </c>
      <c r="B9" s="83" t="str">
        <f>'прил. 14'!B10</f>
        <v>Доступность дошкольного образования для детей в возрасте от полутора до трех лет (при условии сохранения 100% доступности дошкольного образования для детей в возрасте от трех до семи лет)</v>
      </c>
      <c r="C9" s="83" t="str">
        <f>'прил. 14'!C10</f>
        <v>%</v>
      </c>
      <c r="D9" s="83">
        <f>'прил. 14'!D10</f>
        <v>100</v>
      </c>
      <c r="E9" s="83">
        <f>'прил. 14'!E10</f>
        <v>100</v>
      </c>
      <c r="F9" s="83" t="s">
        <v>187</v>
      </c>
      <c r="G9" s="83" t="s">
        <v>187</v>
      </c>
      <c r="H9" s="89">
        <f>IF(D9/E9&gt;1,1,D9/E9)</f>
        <v>1</v>
      </c>
      <c r="I9" s="83" t="s">
        <v>187</v>
      </c>
      <c r="J9" s="83" t="s">
        <v>187</v>
      </c>
      <c r="K9" s="83" t="s">
        <v>187</v>
      </c>
    </row>
    <row r="10" spans="1:11" x14ac:dyDescent="0.25">
      <c r="A10" s="83">
        <v>3</v>
      </c>
      <c r="B10" s="83" t="str">
        <f>'прил. 14'!B11</f>
        <v>Обучение школьников только в первую смену</v>
      </c>
      <c r="C10" s="83" t="str">
        <f>'прил. 14'!C11</f>
        <v>%</v>
      </c>
      <c r="D10" s="83">
        <f>'прил. 14'!D11</f>
        <v>94.6</v>
      </c>
      <c r="E10" s="83">
        <f>'прил. 14'!E11</f>
        <v>95.2</v>
      </c>
      <c r="F10" s="83" t="s">
        <v>187</v>
      </c>
      <c r="G10" s="83" t="s">
        <v>187</v>
      </c>
      <c r="H10" s="89">
        <f>IF(E10/D10&gt;1,1,E10/D10)</f>
        <v>1</v>
      </c>
      <c r="I10" s="83" t="s">
        <v>187</v>
      </c>
      <c r="J10" s="83" t="s">
        <v>187</v>
      </c>
      <c r="K10" s="83" t="s">
        <v>187</v>
      </c>
    </row>
    <row r="11" spans="1:11" ht="45" x14ac:dyDescent="0.25">
      <c r="A11" s="83">
        <v>4</v>
      </c>
      <c r="B11" s="83" t="str">
        <f>'прил. 14'!B12</f>
        <v>Доля образовательных организаций, в которых созданы условия для инклюзивного обучения детей с ОВЗ и детей-инвалидов</v>
      </c>
      <c r="C11" s="83" t="str">
        <f>'прил. 14'!C12</f>
        <v>%</v>
      </c>
      <c r="D11" s="83">
        <f>'прил. 14'!D12</f>
        <v>33</v>
      </c>
      <c r="E11" s="83">
        <f>'прил. 14'!E12</f>
        <v>33</v>
      </c>
      <c r="F11" s="83" t="s">
        <v>187</v>
      </c>
      <c r="G11" s="83" t="s">
        <v>187</v>
      </c>
      <c r="H11" s="89">
        <f>IF(D11/E11&gt;1,1,D11/E11)</f>
        <v>1</v>
      </c>
      <c r="I11" s="83" t="s">
        <v>187</v>
      </c>
      <c r="J11" s="83" t="s">
        <v>187</v>
      </c>
      <c r="K11" s="83" t="s">
        <v>187</v>
      </c>
    </row>
    <row r="12" spans="1:11" ht="30" x14ac:dyDescent="0.25">
      <c r="A12" s="83">
        <v>5</v>
      </c>
      <c r="B12" s="83" t="str">
        <f>'прил. 14'!B13</f>
        <v>Доля детей в возрасте от 5 до 18 лет, охваченных дополнительным образованием</v>
      </c>
      <c r="C12" s="83" t="str">
        <f>'прил. 14'!C13</f>
        <v>%</v>
      </c>
      <c r="D12" s="83">
        <f>'прил. 14'!D13</f>
        <v>79.5</v>
      </c>
      <c r="E12" s="83">
        <f>'прил. 14'!E13</f>
        <v>81.88</v>
      </c>
      <c r="F12" s="83" t="s">
        <v>187</v>
      </c>
      <c r="G12" s="83" t="s">
        <v>187</v>
      </c>
      <c r="H12" s="89">
        <f>IF(E12/D12&gt;1,1,E12/D12)</f>
        <v>1</v>
      </c>
      <c r="I12" s="83" t="s">
        <v>187</v>
      </c>
      <c r="J12" s="83" t="s">
        <v>187</v>
      </c>
      <c r="K12" s="83" t="s">
        <v>187</v>
      </c>
    </row>
    <row r="13" spans="1:11" ht="30" x14ac:dyDescent="0.25">
      <c r="A13" s="83">
        <v>6</v>
      </c>
      <c r="B13" s="83" t="str">
        <f>'прил. 14'!B14</f>
        <v>Доля выпускников, трудоустроившихся по полученной профессии</v>
      </c>
      <c r="C13" s="83" t="str">
        <f>'прил. 14'!C14</f>
        <v>%</v>
      </c>
      <c r="D13" s="83">
        <f>'прил. 14'!D14</f>
        <v>57</v>
      </c>
      <c r="E13" s="83">
        <f>'прил. 14'!E14</f>
        <v>83.19</v>
      </c>
      <c r="F13" s="83" t="s">
        <v>187</v>
      </c>
      <c r="G13" s="83" t="s">
        <v>187</v>
      </c>
      <c r="H13" s="89">
        <f>IF(D13/E13&gt;1,1,D13/E13)</f>
        <v>0.69</v>
      </c>
      <c r="I13" s="83" t="s">
        <v>187</v>
      </c>
      <c r="J13" s="83" t="s">
        <v>187</v>
      </c>
      <c r="K13" s="83" t="s">
        <v>187</v>
      </c>
    </row>
    <row r="14" spans="1:11" ht="86.45" customHeight="1" x14ac:dyDescent="0.25">
      <c r="A14" s="83">
        <v>7</v>
      </c>
      <c r="B14" s="83" t="str">
        <f>'прил. 14'!B15</f>
        <v>Доля студентов профессиональных образовательных организаций, обучающихся по образовательным программам, в реализации которых участвуют работодатели (включая организацию учебной и производственной практики, предоставление оборудования и материалов, участие в разработке образовательных программ, оценке результатов их освоения и проведении учебных занятий), в общей численности студентов профессиональных образовательных организаций</v>
      </c>
      <c r="C14" s="83" t="str">
        <f>'прил. 14'!C15</f>
        <v>%</v>
      </c>
      <c r="D14" s="83">
        <f>'прил. 14'!D15</f>
        <v>100</v>
      </c>
      <c r="E14" s="83">
        <f>'прил. 14'!E15</f>
        <v>100</v>
      </c>
      <c r="F14" s="83" t="s">
        <v>187</v>
      </c>
      <c r="G14" s="83" t="s">
        <v>187</v>
      </c>
      <c r="H14" s="89">
        <f>IF(E14/D14&gt;1,1,E14/D14)</f>
        <v>1</v>
      </c>
      <c r="I14" s="83" t="s">
        <v>187</v>
      </c>
      <c r="J14" s="83" t="s">
        <v>187</v>
      </c>
      <c r="K14" s="83" t="s">
        <v>187</v>
      </c>
    </row>
    <row r="15" spans="1:11" s="93" customFormat="1" ht="15.6" customHeight="1" x14ac:dyDescent="0.25">
      <c r="A15" s="90"/>
      <c r="B15" s="90" t="s">
        <v>188</v>
      </c>
      <c r="C15" s="90"/>
      <c r="D15" s="90"/>
      <c r="E15" s="90"/>
      <c r="F15" s="90"/>
      <c r="G15" s="90"/>
      <c r="H15" s="91">
        <v>1</v>
      </c>
      <c r="I15" s="92">
        <f>I23+I28+I36</f>
        <v>21562390.199999999</v>
      </c>
      <c r="J15" s="91">
        <f>J23+J28+J36</f>
        <v>1</v>
      </c>
      <c r="K15" s="44">
        <f>0.5*J15+0.5*(G23*J23+G28*J28+G36*J36)</f>
        <v>1</v>
      </c>
    </row>
    <row r="16" spans="1:11" x14ac:dyDescent="0.25">
      <c r="A16" s="161" t="s">
        <v>67</v>
      </c>
      <c r="B16" s="162"/>
      <c r="C16" s="162"/>
      <c r="D16" s="162"/>
      <c r="E16" s="162"/>
      <c r="F16" s="162"/>
      <c r="G16" s="162"/>
      <c r="H16" s="162"/>
      <c r="I16" s="162"/>
      <c r="J16" s="162"/>
      <c r="K16" s="163"/>
    </row>
    <row r="17" spans="1:11" ht="98.1" customHeight="1" x14ac:dyDescent="0.25">
      <c r="A17" s="83" t="s">
        <v>6</v>
      </c>
      <c r="B17" s="83" t="str">
        <f>'прил. 14'!B17</f>
        <v>Доля детей с ограниченными возможностями здоровья и детей-инвалидов, которым созданы условия для получения качественного общего образования (в том числе с использованием дистанционных образовательных технологий), в общей численности детей с ограниченными возможностями здоровья и детей-инвалидов школьного возраста</v>
      </c>
      <c r="C17" s="83" t="str">
        <f>'прил. 14'!C17</f>
        <v>%</v>
      </c>
      <c r="D17" s="83">
        <f>'прил. 14'!D17</f>
        <v>100</v>
      </c>
      <c r="E17" s="83">
        <f>'прил. 14'!E17</f>
        <v>100</v>
      </c>
      <c r="F17" s="89">
        <f>IF(E17/D17&gt;1,1,E17/D17)</f>
        <v>1</v>
      </c>
      <c r="G17" s="83" t="s">
        <v>189</v>
      </c>
      <c r="H17" s="89" t="s">
        <v>189</v>
      </c>
      <c r="I17" s="83" t="s">
        <v>189</v>
      </c>
      <c r="J17" s="83" t="s">
        <v>189</v>
      </c>
      <c r="K17" s="83" t="s">
        <v>189</v>
      </c>
    </row>
    <row r="18" spans="1:11" ht="30" x14ac:dyDescent="0.25">
      <c r="A18" s="83" t="s">
        <v>8</v>
      </c>
      <c r="B18" s="83" t="str">
        <f>'прил. 14'!B18</f>
        <v>Количество новых мест в общеобразовательных организациях субъектов Российской Федерации</v>
      </c>
      <c r="C18" s="83" t="str">
        <f>'прил. 14'!C18</f>
        <v>Ед.</v>
      </c>
      <c r="D18" s="83">
        <f>'прил. 14'!D18</f>
        <v>3685</v>
      </c>
      <c r="E18" s="83">
        <f>'прил. 14'!E18</f>
        <v>3685</v>
      </c>
      <c r="F18" s="89">
        <f t="shared" ref="F18:F22" si="0">IF(E18/D18&gt;1,1,E18/D18)</f>
        <v>1</v>
      </c>
      <c r="G18" s="83" t="s">
        <v>189</v>
      </c>
      <c r="H18" s="89" t="s">
        <v>189</v>
      </c>
      <c r="I18" s="83" t="s">
        <v>189</v>
      </c>
      <c r="J18" s="83" t="s">
        <v>189</v>
      </c>
      <c r="K18" s="83" t="s">
        <v>189</v>
      </c>
    </row>
    <row r="19" spans="1:11" ht="75" x14ac:dyDescent="0.25">
      <c r="A19" s="83" t="s">
        <v>19</v>
      </c>
      <c r="B19" s="83" t="str">
        <f>'прил. 14'!B19</f>
        <v>Число участников открытых онлайн-уроков, реализуемых с учетом опыта цикла открытых уроков "Проектория", "Уроки настоящего" или иных аналогичных по возможностям, функциям и результатам проектов, направленных на раннюю профориентацию</v>
      </c>
      <c r="C19" s="83" t="str">
        <f>'прил. 14'!C19</f>
        <v>Миллион человек</v>
      </c>
      <c r="D19" s="83">
        <f>'прил. 14'!D19</f>
        <v>3.85E-2</v>
      </c>
      <c r="E19" s="83">
        <f>'прил. 14'!E19</f>
        <v>0.1032</v>
      </c>
      <c r="F19" s="89">
        <f t="shared" si="0"/>
        <v>1</v>
      </c>
      <c r="G19" s="83" t="s">
        <v>189</v>
      </c>
      <c r="H19" s="89" t="s">
        <v>189</v>
      </c>
      <c r="I19" s="83" t="s">
        <v>189</v>
      </c>
      <c r="J19" s="83" t="s">
        <v>189</v>
      </c>
      <c r="K19" s="83" t="s">
        <v>189</v>
      </c>
    </row>
    <row r="20" spans="1:11" ht="44.45" customHeight="1" x14ac:dyDescent="0.25">
      <c r="A20" s="83" t="s">
        <v>21</v>
      </c>
      <c r="B20" s="83" t="str">
        <f>'прил. 14'!B20</f>
        <v>Число региональных центров выявления, поддержки и развития способностей и талантов у детей и молодежи, создаваемых и реализующих программы с учетом опыта Образовательного фонда "Талант и успех"</v>
      </c>
      <c r="C20" s="83" t="str">
        <f>'прил. 14'!C20</f>
        <v>Единица</v>
      </c>
      <c r="D20" s="83">
        <f>'прил. 14'!D20</f>
        <v>1</v>
      </c>
      <c r="E20" s="83">
        <f>'прил. 14'!E20</f>
        <v>1</v>
      </c>
      <c r="F20" s="89">
        <f t="shared" si="0"/>
        <v>1</v>
      </c>
      <c r="G20" s="83" t="s">
        <v>189</v>
      </c>
      <c r="H20" s="83" t="s">
        <v>189</v>
      </c>
      <c r="I20" s="83" t="s">
        <v>189</v>
      </c>
      <c r="J20" s="83" t="s">
        <v>189</v>
      </c>
      <c r="K20" s="83" t="s">
        <v>189</v>
      </c>
    </row>
    <row r="21" spans="1:11" ht="60" x14ac:dyDescent="0.25">
      <c r="A21" s="83" t="s">
        <v>26</v>
      </c>
      <c r="B21" s="83" t="str">
        <f>'прил. 14'!B21</f>
        <v>Доля детей, охваченных деятельностью региональных центров выявления, поддержки и развития способностей и талантов у детей и молодежи, технопарков "Кванториум" и центров "IT-куб"</v>
      </c>
      <c r="C21" s="83" t="str">
        <f>'прил. 14'!C21</f>
        <v>%</v>
      </c>
      <c r="D21" s="83">
        <f>'прил. 14'!D21</f>
        <v>11.5</v>
      </c>
      <c r="E21" s="83">
        <f>'прил. 14'!E21</f>
        <v>14.55</v>
      </c>
      <c r="F21" s="89">
        <f t="shared" si="0"/>
        <v>1</v>
      </c>
      <c r="G21" s="83" t="s">
        <v>189</v>
      </c>
      <c r="H21" s="83" t="s">
        <v>189</v>
      </c>
      <c r="I21" s="83" t="s">
        <v>189</v>
      </c>
      <c r="J21" s="83" t="s">
        <v>189</v>
      </c>
      <c r="K21" s="83" t="s">
        <v>189</v>
      </c>
    </row>
    <row r="22" spans="1:11" ht="75" x14ac:dyDescent="0.25">
      <c r="A22" s="83" t="s">
        <v>121</v>
      </c>
      <c r="B22" s="83" t="str">
        <f>'прил. 14'!B22</f>
        <v>Доля обучающихся по образовательным программам основного и среднего общего образования, охваченных мероприятиями, направленными на раннюю профессиональную ориентацию, в том числе в рамках программы "Билет в будущее"</v>
      </c>
      <c r="C22" s="83" t="str">
        <f>'прил. 14'!C22</f>
        <v>%</v>
      </c>
      <c r="D22" s="83">
        <f>'прил. 14'!D22</f>
        <v>37</v>
      </c>
      <c r="E22" s="83">
        <f>'прил. 14'!E22</f>
        <v>110.65</v>
      </c>
      <c r="F22" s="89">
        <f t="shared" si="0"/>
        <v>1</v>
      </c>
      <c r="G22" s="83" t="s">
        <v>189</v>
      </c>
      <c r="H22" s="83" t="s">
        <v>189</v>
      </c>
      <c r="I22" s="83" t="s">
        <v>189</v>
      </c>
      <c r="J22" s="83" t="s">
        <v>189</v>
      </c>
      <c r="K22" s="83" t="s">
        <v>189</v>
      </c>
    </row>
    <row r="23" spans="1:11" s="93" customFormat="1" ht="15.6" customHeight="1" x14ac:dyDescent="0.25">
      <c r="A23" s="90"/>
      <c r="B23" s="90" t="s">
        <v>178</v>
      </c>
      <c r="C23" s="90"/>
      <c r="D23" s="90"/>
      <c r="E23" s="90"/>
      <c r="F23" s="94">
        <v>1</v>
      </c>
      <c r="G23" s="43">
        <f>F23*'оценка меропр'!J58</f>
        <v>1</v>
      </c>
      <c r="H23" s="94" t="s">
        <v>189</v>
      </c>
      <c r="I23" s="95">
        <f>'оценка меропр'!H58</f>
        <v>19032140</v>
      </c>
      <c r="J23" s="96">
        <f>ROUND(I23/I15,3)</f>
        <v>0.88300000000000001</v>
      </c>
      <c r="K23" s="90" t="s">
        <v>189</v>
      </c>
    </row>
    <row r="24" spans="1:11" x14ac:dyDescent="0.25">
      <c r="A24" s="161" t="s">
        <v>71</v>
      </c>
      <c r="B24" s="162"/>
      <c r="C24" s="162"/>
      <c r="D24" s="162"/>
      <c r="E24" s="162"/>
      <c r="F24" s="162"/>
      <c r="G24" s="162"/>
      <c r="H24" s="162"/>
      <c r="I24" s="162"/>
      <c r="J24" s="162"/>
      <c r="K24" s="163"/>
    </row>
    <row r="25" spans="1:11" ht="59.25" customHeight="1" x14ac:dyDescent="0.25">
      <c r="A25" s="83" t="s">
        <v>27</v>
      </c>
      <c r="B25" s="83" t="str">
        <f>'прил. 14'!B24</f>
        <v>Удельный вес педагогических работников, результативно прошедших процедуру аттестации на квалификационную категорию, от общей численности педагогических работников, подавших заявление на аттестацию</v>
      </c>
      <c r="C25" s="83" t="str">
        <f>'прил. 14'!C24</f>
        <v>%</v>
      </c>
      <c r="D25" s="83">
        <f>'прил. 14'!D24</f>
        <v>94</v>
      </c>
      <c r="E25" s="83">
        <f>'прил. 14'!E24</f>
        <v>94</v>
      </c>
      <c r="F25" s="89">
        <f t="shared" ref="F25:F27" si="1">IF(E25/D25&gt;1,1,E25/D25)</f>
        <v>1</v>
      </c>
      <c r="G25" s="83" t="s">
        <v>189</v>
      </c>
      <c r="H25" s="83" t="s">
        <v>189</v>
      </c>
      <c r="I25" s="83" t="s">
        <v>189</v>
      </c>
      <c r="J25" s="83" t="s">
        <v>189</v>
      </c>
      <c r="K25" s="83" t="s">
        <v>189</v>
      </c>
    </row>
    <row r="26" spans="1:11" ht="60" x14ac:dyDescent="0.25">
      <c r="A26" s="83" t="s">
        <v>28</v>
      </c>
      <c r="B26" s="83" t="str">
        <f>'прил. 14'!B25</f>
        <v>Доля обучающихся профессиональных организаций, реализующих программы среднего профессионального образования, прошедших демонстрационный экзамен профильного уровня</v>
      </c>
      <c r="C26" s="83" t="str">
        <f>'прил. 14'!C25</f>
        <v>%</v>
      </c>
      <c r="D26" s="83">
        <f>'прил. 14'!D25</f>
        <v>20</v>
      </c>
      <c r="E26" s="83">
        <f>'прил. 14'!E25</f>
        <v>82.78</v>
      </c>
      <c r="F26" s="89">
        <f t="shared" si="1"/>
        <v>1</v>
      </c>
      <c r="G26" s="83" t="s">
        <v>189</v>
      </c>
      <c r="H26" s="83" t="s">
        <v>189</v>
      </c>
      <c r="I26" s="83" t="s">
        <v>189</v>
      </c>
      <c r="J26" s="83" t="s">
        <v>189</v>
      </c>
      <c r="K26" s="83" t="s">
        <v>189</v>
      </c>
    </row>
    <row r="27" spans="1:11" ht="60" x14ac:dyDescent="0.25">
      <c r="A27" s="83" t="s">
        <v>30</v>
      </c>
      <c r="B27" s="83" t="str">
        <f>'прил. 14'!B26</f>
        <v>Доля педагогических работников общеобразовательных организаций, прошедших повышение квалификации, в том числе в центрах непрерывного повышения профессионального мастерства</v>
      </c>
      <c r="C27" s="83" t="str">
        <f>'прил. 14'!C26</f>
        <v>%</v>
      </c>
      <c r="D27" s="83">
        <f>'прил. 14'!D26</f>
        <v>26.8</v>
      </c>
      <c r="E27" s="83">
        <f>'прил. 14'!E26</f>
        <v>43.86</v>
      </c>
      <c r="F27" s="89">
        <f t="shared" si="1"/>
        <v>1</v>
      </c>
      <c r="G27" s="83" t="s">
        <v>189</v>
      </c>
      <c r="H27" s="83" t="s">
        <v>189</v>
      </c>
      <c r="I27" s="83" t="s">
        <v>189</v>
      </c>
      <c r="J27" s="83" t="s">
        <v>189</v>
      </c>
      <c r="K27" s="83" t="s">
        <v>189</v>
      </c>
    </row>
    <row r="28" spans="1:11" s="93" customFormat="1" ht="15.6" customHeight="1" x14ac:dyDescent="0.25">
      <c r="A28" s="90"/>
      <c r="B28" s="90" t="s">
        <v>179</v>
      </c>
      <c r="C28" s="90"/>
      <c r="D28" s="90"/>
      <c r="E28" s="90"/>
      <c r="F28" s="91">
        <v>1</v>
      </c>
      <c r="G28" s="44">
        <f>F28*'оценка меропр'!J81</f>
        <v>1</v>
      </c>
      <c r="H28" s="94" t="s">
        <v>189</v>
      </c>
      <c r="I28" s="95">
        <f>'оценка меропр'!H81</f>
        <v>1913260.4</v>
      </c>
      <c r="J28" s="43">
        <f>ROUND(I28/I15,3)</f>
        <v>8.8999999999999996E-2</v>
      </c>
      <c r="K28" s="90" t="s">
        <v>189</v>
      </c>
    </row>
    <row r="29" spans="1:11" x14ac:dyDescent="0.25">
      <c r="A29" s="161" t="s">
        <v>72</v>
      </c>
      <c r="B29" s="162"/>
      <c r="C29" s="162"/>
      <c r="D29" s="162"/>
      <c r="E29" s="162"/>
      <c r="F29" s="162"/>
      <c r="G29" s="162"/>
      <c r="H29" s="162"/>
      <c r="I29" s="162"/>
      <c r="J29" s="162"/>
      <c r="K29" s="163"/>
    </row>
    <row r="30" spans="1:11" ht="30" x14ac:dyDescent="0.25">
      <c r="A30" s="83" t="s">
        <v>56</v>
      </c>
      <c r="B30" s="83" t="str">
        <f>'прил. 14'!B28</f>
        <v>Доля проведенных плановых проверок в общем количестве запланированных проверок</v>
      </c>
      <c r="C30" s="83" t="str">
        <f>'прил. 14'!C28</f>
        <v>%</v>
      </c>
      <c r="D30" s="83">
        <f>'прил. 14'!D28</f>
        <v>100</v>
      </c>
      <c r="E30" s="83">
        <f>'прил. 14'!E28</f>
        <v>100</v>
      </c>
      <c r="F30" s="89">
        <f t="shared" ref="F30:F35" si="2">IF(E30/D30&gt;1,1,E30/D30)</f>
        <v>1</v>
      </c>
      <c r="G30" s="83" t="s">
        <v>189</v>
      </c>
      <c r="H30" s="83" t="s">
        <v>189</v>
      </c>
      <c r="I30" s="83" t="s">
        <v>189</v>
      </c>
      <c r="J30" s="83" t="s">
        <v>189</v>
      </c>
      <c r="K30" s="83" t="s">
        <v>189</v>
      </c>
    </row>
    <row r="31" spans="1:11" ht="175.5" customHeight="1" x14ac:dyDescent="0.25">
      <c r="A31" s="83" t="s">
        <v>73</v>
      </c>
      <c r="B31" s="83" t="str">
        <f>'прил. 14'!B29</f>
        <v>Доля педагогических работников Пензенской области, работающих и проживающих в сельских населенных пунктах, рабочих поселках (поселках городского типа) на территории Пензенской области, а также педагогических работников образовательных организаций, вышедших на пенсию и проживающих в сельских населенных пунктах, рабочих поселках (поселках городского типа), если общий стаж их работы в сельских населенных пунктах, рабочих поселках (поселках городского типа) составляет не менее 10 лет, получивших меры социальной поддержки, от общего числа заявившегося количества педагогических работников</v>
      </c>
      <c r="C31" s="83" t="str">
        <f>'прил. 14'!C29</f>
        <v>%</v>
      </c>
      <c r="D31" s="83">
        <f>'прил. 14'!D29</f>
        <v>100</v>
      </c>
      <c r="E31" s="83">
        <f>'прил. 14'!E29</f>
        <v>100</v>
      </c>
      <c r="F31" s="89">
        <f t="shared" si="2"/>
        <v>1</v>
      </c>
      <c r="G31" s="83" t="s">
        <v>189</v>
      </c>
      <c r="H31" s="83" t="s">
        <v>189</v>
      </c>
      <c r="I31" s="83" t="s">
        <v>189</v>
      </c>
      <c r="J31" s="83" t="s">
        <v>189</v>
      </c>
      <c r="K31" s="83" t="s">
        <v>189</v>
      </c>
    </row>
    <row r="32" spans="1:11" ht="30" x14ac:dyDescent="0.25">
      <c r="A32" s="83" t="s">
        <v>74</v>
      </c>
      <c r="B32" s="83" t="str">
        <f>'прил. 14'!B30</f>
        <v>Доля общеобразовательных организаций, оснащенных в целях внедрения цифровой образовательной среды</v>
      </c>
      <c r="C32" s="83" t="str">
        <f>'прил. 14'!C30</f>
        <v>%</v>
      </c>
      <c r="D32" s="83">
        <f>'прил. 14'!D30</f>
        <v>72.989999999999995</v>
      </c>
      <c r="E32" s="83">
        <f>'прил. 14'!E30</f>
        <v>72.989999999999995</v>
      </c>
      <c r="F32" s="89">
        <f t="shared" si="2"/>
        <v>1</v>
      </c>
      <c r="G32" s="83" t="s">
        <v>189</v>
      </c>
      <c r="H32" s="83" t="s">
        <v>189</v>
      </c>
      <c r="I32" s="83" t="s">
        <v>189</v>
      </c>
      <c r="J32" s="83" t="s">
        <v>189</v>
      </c>
      <c r="K32" s="83" t="s">
        <v>189</v>
      </c>
    </row>
    <row r="33" spans="1:11" ht="75" x14ac:dyDescent="0.25">
      <c r="A33" s="83" t="s">
        <v>76</v>
      </c>
      <c r="B33" s="83" t="str">
        <f>'прил. 14'!B31</f>
        <v>Доля обучающихся, для которых созданы равные условия получения качественного образования вне зависимости от места их нахождения посредством предоставления доступа к федеральной информационно-сервисной платформе цифровой образовательной среды</v>
      </c>
      <c r="C33" s="83" t="str">
        <f>'прил. 14'!C31</f>
        <v>%</v>
      </c>
      <c r="D33" s="83">
        <f>'прил. 14'!D31</f>
        <v>25</v>
      </c>
      <c r="E33" s="83">
        <f>'прил. 14'!E31</f>
        <v>62.96</v>
      </c>
      <c r="F33" s="89">
        <f t="shared" si="2"/>
        <v>1</v>
      </c>
      <c r="G33" s="83" t="s">
        <v>189</v>
      </c>
      <c r="H33" s="83" t="s">
        <v>189</v>
      </c>
      <c r="I33" s="83" t="s">
        <v>189</v>
      </c>
      <c r="J33" s="83" t="s">
        <v>189</v>
      </c>
      <c r="K33" s="83" t="s">
        <v>189</v>
      </c>
    </row>
    <row r="34" spans="1:11" ht="45" x14ac:dyDescent="0.25">
      <c r="A34" s="83" t="s">
        <v>77</v>
      </c>
      <c r="B34" s="83" t="str">
        <f>'прил. 14'!B32</f>
        <v>Доля педагогических работников, использующих сервисы федеральной информационно-сервисной платформы цифровой образовательной среды</v>
      </c>
      <c r="C34" s="83" t="str">
        <f>'прил. 14'!C32</f>
        <v>%</v>
      </c>
      <c r="D34" s="83">
        <f>'прил. 14'!D32</f>
        <v>40</v>
      </c>
      <c r="E34" s="83">
        <f>'прил. 14'!E32</f>
        <v>99.53</v>
      </c>
      <c r="F34" s="89">
        <f t="shared" si="2"/>
        <v>1</v>
      </c>
      <c r="G34" s="83" t="s">
        <v>189</v>
      </c>
      <c r="H34" s="83" t="s">
        <v>189</v>
      </c>
      <c r="I34" s="83" t="s">
        <v>189</v>
      </c>
      <c r="J34" s="83" t="s">
        <v>189</v>
      </c>
      <c r="K34" s="83" t="s">
        <v>189</v>
      </c>
    </row>
    <row r="35" spans="1:11" ht="90" x14ac:dyDescent="0.25">
      <c r="A35" s="83" t="s">
        <v>78</v>
      </c>
      <c r="B35" s="83" t="str">
        <f>'прил. 14'!B33</f>
        <v>Доля образовательных организаций, использующих сервисы федеральной информационно-сервисной платформы образовательной среды при реализации основных общеобразовательных программ начального общего, основного общего и среднего общего образования</v>
      </c>
      <c r="C35" s="83" t="str">
        <f>'прил. 14'!C33</f>
        <v>%</v>
      </c>
      <c r="D35" s="83">
        <f>'прил. 14'!D33</f>
        <v>20</v>
      </c>
      <c r="E35" s="83">
        <f>'прил. 14'!E33</f>
        <v>54.98</v>
      </c>
      <c r="F35" s="89">
        <f t="shared" si="2"/>
        <v>1</v>
      </c>
      <c r="G35" s="83" t="s">
        <v>189</v>
      </c>
      <c r="H35" s="83" t="s">
        <v>189</v>
      </c>
      <c r="I35" s="83" t="s">
        <v>189</v>
      </c>
      <c r="J35" s="83" t="s">
        <v>189</v>
      </c>
      <c r="K35" s="83" t="s">
        <v>189</v>
      </c>
    </row>
    <row r="36" spans="1:11" s="93" customFormat="1" x14ac:dyDescent="0.25">
      <c r="A36" s="90"/>
      <c r="B36" s="90" t="s">
        <v>190</v>
      </c>
      <c r="C36" s="90"/>
      <c r="D36" s="90"/>
      <c r="E36" s="90"/>
      <c r="F36" s="91">
        <v>1</v>
      </c>
      <c r="G36" s="43">
        <f>F36*'оценка меропр'!J95</f>
        <v>1</v>
      </c>
      <c r="H36" s="94" t="s">
        <v>189</v>
      </c>
      <c r="I36" s="95">
        <f>'оценка меропр'!H95</f>
        <v>616989.80000000005</v>
      </c>
      <c r="J36" s="44">
        <v>2.8000000000000001E-2</v>
      </c>
      <c r="K36" s="90" t="s">
        <v>189</v>
      </c>
    </row>
  </sheetData>
  <mergeCells count="18">
    <mergeCell ref="A2:J2"/>
    <mergeCell ref="A3:J3"/>
    <mergeCell ref="A4:B4"/>
    <mergeCell ref="C4:K4"/>
    <mergeCell ref="A7:K7"/>
    <mergeCell ref="A16:K16"/>
    <mergeCell ref="A24:K24"/>
    <mergeCell ref="A29:K29"/>
    <mergeCell ref="G5:G6"/>
    <mergeCell ref="H5:H6"/>
    <mergeCell ref="I5:I6"/>
    <mergeCell ref="J5:J6"/>
    <mergeCell ref="K5:K6"/>
    <mergeCell ref="A5:A6"/>
    <mergeCell ref="B5:B6"/>
    <mergeCell ref="C5:C6"/>
    <mergeCell ref="D5:E5"/>
    <mergeCell ref="F5:F6"/>
  </mergeCells>
  <pageMargins left="0.23622047244094491" right="0.23622047244094491" top="0.15748031496062992" bottom="0.15748031496062992" header="0.31496062992125984" footer="0.31496062992125984"/>
  <pageSetup paperSize="9" scale="7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прил. 14</vt:lpstr>
      <vt:lpstr>прил. 15</vt:lpstr>
      <vt:lpstr>прил. 16</vt:lpstr>
      <vt:lpstr>прил. 17</vt:lpstr>
      <vt:lpstr>оценка меропр</vt:lpstr>
      <vt:lpstr>оценка подпр</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2024-03-07T09:47:42Z</dcterms:modified>
</cp:coreProperties>
</file>